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<sst xmlns="http://schemas.openxmlformats.org/spreadsheetml/2006/main" count="227" uniqueCount="97">
  <si>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</si>
  <si>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</si>
  <si>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</si>
  <si>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</si>
  <si>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</si>
  <si>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</si>
  <si>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</si>
  <si>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</si>
  <si>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</si>
  <si>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</si>
  <si>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</si>
  <si>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</si>
  <si>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</si>
  <si>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</si>
  <si>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</si>
  <si>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</si>
  <si>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</si>
  <si>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</si>
  <si>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</si>
  <si>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</si>
  <si>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</si>
  <si>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</si>
  <si>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</si>
  <si>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</si>
  <si>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</si>
  <si>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</si>
  <si>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</si>
  <si>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</si>
  <si>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</si>
  <si>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7-8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</si>
  <si>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</si>
  <si>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</si>
  <si>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</si>
  <si>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</si>
  <si>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</si>
  <si>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</si>
  <si>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</si>
  <si>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</si>
  <si>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</si>
  <si>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</si>
  <si>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</si>
  <si>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</si>
  <si>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</si>
  <si>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</si>
  <si>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</si>
  <si>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</si>
  <si>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</si>
  <si>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16</t>
  </si>
  <si>
    <t>26</t>
  </si>
  <si>
    <t>27</t>
  </si>
  <si>
    <t>29</t>
  </si>
  <si>
    <t>32</t>
  </si>
  <si>
    <t>38</t>
  </si>
  <si>
    <t>39</t>
  </si>
  <si>
    <t>43</t>
  </si>
  <si>
    <t>GUDZHEDZHIANI  DAVITI</t>
  </si>
  <si>
    <t>1995 cms</t>
  </si>
  <si>
    <t>GEO</t>
  </si>
  <si>
    <t>Гуджеджиани Давид</t>
  </si>
  <si>
    <t>ГРУ</t>
  </si>
  <si>
    <t>MITROFAN Dmitriy</t>
  </si>
  <si>
    <t>MDA</t>
  </si>
  <si>
    <t>Митрофан Дмитрий</t>
  </si>
  <si>
    <t>МОЛ</t>
  </si>
  <si>
    <t>KUZMINSNYY Vitaliy</t>
  </si>
  <si>
    <t>UKR</t>
  </si>
  <si>
    <t>Кузьмнський Виталий</t>
  </si>
  <si>
    <t>УКР</t>
  </si>
  <si>
    <t>LUZGIN Mikita</t>
  </si>
  <si>
    <t>BLR</t>
  </si>
  <si>
    <t>Лузгин Никита</t>
  </si>
  <si>
    <t>БЛР</t>
  </si>
  <si>
    <t>MKHITARYAN Grigoor</t>
  </si>
  <si>
    <t>ARM</t>
  </si>
  <si>
    <t>Мхиторян Григор</t>
  </si>
  <si>
    <t>АРМ</t>
  </si>
  <si>
    <t>EUVAZ-ZADA HUSEYN</t>
  </si>
  <si>
    <t>AZE</t>
  </si>
  <si>
    <t>Яваз-Зада Хусейн</t>
  </si>
  <si>
    <t>АЗЕ</t>
  </si>
  <si>
    <t>ADUKOV Abdulkadyr</t>
  </si>
  <si>
    <t>1994 cms</t>
  </si>
  <si>
    <t>RUS</t>
  </si>
  <si>
    <t>РОС</t>
  </si>
  <si>
    <t>DAGUS Eumantas</t>
  </si>
  <si>
    <t>LTU</t>
  </si>
  <si>
    <t>Дагус Еумантас</t>
  </si>
  <si>
    <t>ЛИТ</t>
  </si>
  <si>
    <t>Weight category 48M  кg.                             Весовая категория   48    кг</t>
  </si>
  <si>
    <t>Адуков Абдулкадир</t>
  </si>
  <si>
    <t>5.</t>
  </si>
  <si>
    <t>2.</t>
  </si>
  <si>
    <t>3.</t>
  </si>
  <si>
    <t>4.</t>
  </si>
  <si>
    <t>6.</t>
  </si>
  <si>
    <t>7.</t>
  </si>
  <si>
    <t>8.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</si>
</sst>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name val="Arial Cyr"/>
      <family val="0"/>
    </font>
    <font>
      <sz val="14"/>
      <color indexed="9"/>
      <name val="Arial"/>
      <family val="0"/>
    </font>
    <font>
      <b/>
      <sz val="11"/>
      <color indexed="9"/>
      <name val="Arial"/>
      <family val="2"/>
    </font>
    <font>
      <sz val="10"/>
      <color indexed="9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19" fillId="0" borderId="8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horizontal="left" vertical="center"/>
    </xf>
    <xf numFmtId="0" fontId="34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34" fillId="0" borderId="26" xfId="0" applyFont="1" applyFill="1" applyBorder="1" applyAlignment="1">
      <alignment horizontal="left" vertical="center"/>
    </xf>
    <xf numFmtId="0" fontId="34" fillId="0" borderId="27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29" fillId="0" borderId="28" xfId="0" applyFont="1" applyBorder="1" applyAlignment="1">
      <alignment vertical="center" wrapText="1"/>
    </xf>
    <xf numFmtId="0" fontId="29" fillId="0" borderId="29" xfId="0" applyFont="1" applyBorder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6" fillId="2" borderId="0" xfId="15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/>
    </xf>
    <xf numFmtId="0" fontId="30" fillId="3" borderId="3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4" borderId="35" xfId="15" applyFont="1" applyFill="1" applyBorder="1" applyAlignment="1" applyProtection="1">
      <alignment horizontal="center" vertical="center" wrapText="1"/>
      <protection/>
    </xf>
    <xf numFmtId="0" fontId="28" fillId="4" borderId="10" xfId="15" applyFont="1" applyFill="1" applyBorder="1" applyAlignment="1" applyProtection="1">
      <alignment horizontal="center" vertical="center" wrapText="1"/>
      <protection/>
    </xf>
    <xf numFmtId="0" fontId="28" fillId="4" borderId="36" xfId="15" applyFont="1" applyFill="1" applyBorder="1" applyAlignment="1" applyProtection="1">
      <alignment horizontal="center" vertical="center" wrapText="1"/>
      <protection/>
    </xf>
    <xf numFmtId="0" fontId="0" fillId="0" borderId="33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30" xfId="0" applyFont="1" applyFill="1" applyBorder="1" applyAlignment="1">
      <alignment horizontal="center" vertical="center"/>
    </xf>
    <xf numFmtId="0" fontId="30" fillId="5" borderId="31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7" xfId="16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1" fillId="0" borderId="38" xfId="16" applyNumberFormat="1" applyFont="1" applyBorder="1" applyAlignment="1">
      <alignment horizontal="center" vertical="center" wrapText="1"/>
    </xf>
    <xf numFmtId="0" fontId="11" fillId="0" borderId="39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7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178" fontId="12" fillId="2" borderId="18" xfId="16" applyFont="1" applyFill="1" applyBorder="1" applyAlignment="1">
      <alignment horizontal="center" vertical="center" wrapText="1"/>
    </xf>
    <xf numFmtId="178" fontId="12" fillId="2" borderId="37" xfId="16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42" xfId="16" applyFont="1" applyBorder="1" applyAlignment="1">
      <alignment horizontal="center" vertical="center" wrapText="1"/>
    </xf>
    <xf numFmtId="178" fontId="11" fillId="0" borderId="4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18" xfId="15" applyFont="1" applyBorder="1" applyAlignment="1">
      <alignment horizontal="left" vertical="center" wrapText="1"/>
    </xf>
    <xf numFmtId="0" fontId="13" fillId="0" borderId="18" xfId="15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45" xfId="0" applyNumberFormat="1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13" fillId="0" borderId="48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15" fillId="0" borderId="37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9" fillId="7" borderId="9" xfId="0" applyNumberFormat="1" applyFont="1" applyFill="1" applyBorder="1" applyAlignment="1">
      <alignment horizontal="center" vertical="center"/>
    </xf>
    <xf numFmtId="0" fontId="9" fillId="7" borderId="32" xfId="0" applyNumberFormat="1" applyFont="1" applyFill="1" applyBorder="1" applyAlignment="1">
      <alignment horizontal="center" vertical="center"/>
    </xf>
    <xf numFmtId="0" fontId="9" fillId="7" borderId="31" xfId="0" applyNumberFormat="1" applyFont="1" applyFill="1" applyBorder="1" applyAlignment="1">
      <alignment horizontal="center" vertical="center"/>
    </xf>
    <xf numFmtId="0" fontId="9" fillId="7" borderId="29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8" borderId="35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32" fillId="0" borderId="35" xfId="15" applyNumberFormat="1" applyFont="1" applyFill="1" applyBorder="1" applyAlignment="1">
      <alignment horizontal="center" vertical="center" wrapText="1"/>
    </xf>
    <xf numFmtId="0" fontId="32" fillId="0" borderId="10" xfId="15" applyNumberFormat="1" applyFont="1" applyFill="1" applyBorder="1" applyAlignment="1">
      <alignment horizontal="center" vertical="center" wrapText="1"/>
    </xf>
    <xf numFmtId="0" fontId="32" fillId="0" borderId="36" xfId="15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 wrapText="1"/>
    </xf>
    <xf numFmtId="0" fontId="15" fillId="7" borderId="4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4" sqref="A1:H34"/>
    </sheetView>
  </sheetViews>
  <sheetFormatPr defaultColWidth="9.140625" defaultRowHeight="12.75"/>
  <sheetData>
    <row r="1" spans="1:8" ht="15.75" thickBot="1">
      <c r="A1" s="136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137"/>
      <c r="C1" s="137"/>
      <c r="D1" s="137"/>
      <c r="E1" s="137"/>
      <c r="F1" s="137"/>
      <c r="G1" s="137"/>
      <c r="H1" s="138"/>
    </row>
    <row r="2" spans="1:8" ht="12.75">
      <c r="A2" s="139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139"/>
      <c r="C2" s="139"/>
      <c r="D2" s="139"/>
      <c r="E2" s="139"/>
      <c r="F2" s="139"/>
      <c r="G2" s="139"/>
      <c r="H2" s="139"/>
    </row>
    <row r="3" spans="1:8" ht="18">
      <c r="A3" s="140" t="s">
        <v>42</v>
      </c>
      <c r="B3" s="140"/>
      <c r="C3" s="140"/>
      <c r="D3" s="140"/>
      <c r="E3" s="140"/>
      <c r="F3" s="140"/>
      <c r="G3" s="140"/>
      <c r="H3" s="140"/>
    </row>
    <row r="4" spans="1:8" ht="15">
      <c r="A4" s="120" t="str">
        <f>'пр.взв.'!A4</f>
        <v>Weight category 48M  кg.                             Весовая категория   48    кг</v>
      </c>
      <c r="B4" s="120"/>
      <c r="C4" s="120"/>
      <c r="D4" s="120"/>
      <c r="E4" s="120"/>
      <c r="F4" s="120"/>
      <c r="G4" s="120"/>
      <c r="H4" s="120"/>
    </row>
    <row r="5" spans="1:8" ht="18.75" thickBot="1">
      <c r="A5" s="76"/>
      <c r="B5" s="76"/>
      <c r="C5" s="76"/>
      <c r="D5" s="76"/>
      <c r="E5" s="76"/>
      <c r="F5" s="76"/>
      <c r="G5" s="76"/>
      <c r="H5" s="76"/>
    </row>
    <row r="6" spans="1:10" ht="18" customHeight="1">
      <c r="A6" s="141" t="s">
        <v>36</v>
      </c>
      <c r="B6" s="144" t="str">
        <f>VLOOKUP(J6,'пр.взв.'!B7:F22,2,FALSE)</f>
        <v>ADUKOV Abdulkadyr</v>
      </c>
      <c r="C6" s="145"/>
      <c r="D6" s="145"/>
      <c r="E6" s="145"/>
      <c r="F6" s="145"/>
      <c r="G6" s="145"/>
      <c r="H6" s="124" t="str">
        <f>VLOOKUP(J6,'пр.взв.'!B7:F22,3,FALSE)</f>
        <v>1994 cms</v>
      </c>
      <c r="I6" s="76"/>
      <c r="J6" s="77">
        <f>'пр.хода'!I13</f>
        <v>7</v>
      </c>
    </row>
    <row r="7" spans="1:10" ht="18" customHeight="1">
      <c r="A7" s="142"/>
      <c r="B7" s="146" t="str">
        <f>VLOOKUP(J7,'пр.взв.'!B8:F23,2,FALSE)</f>
        <v>Адуков Абдулкадир</v>
      </c>
      <c r="C7" s="147"/>
      <c r="D7" s="147"/>
      <c r="E7" s="147"/>
      <c r="F7" s="147"/>
      <c r="G7" s="147"/>
      <c r="H7" s="125"/>
      <c r="I7" s="76"/>
      <c r="J7" s="77" t="s">
        <v>95</v>
      </c>
    </row>
    <row r="8" spans="1:10" ht="18">
      <c r="A8" s="142"/>
      <c r="B8" s="134" t="str">
        <f>VLOOKUP(J6,'пр.взв.'!B7:F22,4,FALSE)</f>
        <v>RUS</v>
      </c>
      <c r="C8" s="135"/>
      <c r="D8" s="135"/>
      <c r="E8" s="135"/>
      <c r="F8" s="135"/>
      <c r="G8" s="135"/>
      <c r="H8" s="115"/>
      <c r="I8" s="76"/>
      <c r="J8" s="77"/>
    </row>
    <row r="9" spans="1:10" ht="18.75" thickBot="1">
      <c r="A9" s="143"/>
      <c r="B9" s="128" t="str">
        <f>VLOOKUP(J7,'пр.взв.'!B8:F23,4,FALSE)</f>
        <v>РОС</v>
      </c>
      <c r="C9" s="129"/>
      <c r="D9" s="129"/>
      <c r="E9" s="129"/>
      <c r="F9" s="129"/>
      <c r="G9" s="129"/>
      <c r="H9" s="116"/>
      <c r="I9" s="76"/>
      <c r="J9" s="77"/>
    </row>
    <row r="10" spans="1:10" ht="18.75" thickBot="1">
      <c r="A10" s="76"/>
      <c r="B10" s="114"/>
      <c r="C10" s="114"/>
      <c r="D10" s="114"/>
      <c r="E10" s="114"/>
      <c r="F10" s="114"/>
      <c r="G10" s="114"/>
      <c r="H10" s="114"/>
      <c r="I10" s="76"/>
      <c r="J10" s="77"/>
    </row>
    <row r="11" spans="1:10" ht="18" customHeight="1">
      <c r="A11" s="121" t="s">
        <v>37</v>
      </c>
      <c r="B11" s="144" t="str">
        <f>VLOOKUP(J11,'пр.взв.'!B2:F27,2,FALSE)</f>
        <v>EUVAZ-ZADA HUSEYN</v>
      </c>
      <c r="C11" s="145"/>
      <c r="D11" s="145"/>
      <c r="E11" s="145"/>
      <c r="F11" s="145"/>
      <c r="G11" s="145"/>
      <c r="H11" s="124">
        <f>VLOOKUP(J11,'пр.взв.'!B2:F27,3,FALSE)</f>
        <v>1993</v>
      </c>
      <c r="I11" s="76"/>
      <c r="J11" s="77">
        <v>6</v>
      </c>
    </row>
    <row r="12" spans="1:10" ht="18" customHeight="1">
      <c r="A12" s="122"/>
      <c r="B12" s="146" t="str">
        <f>VLOOKUP(J12,'пр.взв.'!B3:F28,2,FALSE)</f>
        <v>Яваз-Зада Хусейн</v>
      </c>
      <c r="C12" s="147"/>
      <c r="D12" s="147"/>
      <c r="E12" s="147"/>
      <c r="F12" s="147"/>
      <c r="G12" s="147"/>
      <c r="H12" s="125"/>
      <c r="I12" s="76"/>
      <c r="J12" s="77" t="s">
        <v>94</v>
      </c>
    </row>
    <row r="13" spans="1:10" ht="18">
      <c r="A13" s="122"/>
      <c r="B13" s="134" t="str">
        <f>VLOOKUP(J11,'пр.взв.'!B2:F27,4,FALSE)</f>
        <v>AZE</v>
      </c>
      <c r="C13" s="135"/>
      <c r="D13" s="135"/>
      <c r="E13" s="135"/>
      <c r="F13" s="135"/>
      <c r="G13" s="135"/>
      <c r="H13" s="115"/>
      <c r="I13" s="76"/>
      <c r="J13" s="77"/>
    </row>
    <row r="14" spans="1:10" ht="18.75" thickBot="1">
      <c r="A14" s="123"/>
      <c r="B14" s="128" t="str">
        <f>VLOOKUP(J12,'пр.взв.'!B3:F28,4,FALSE)</f>
        <v>АЗЕ</v>
      </c>
      <c r="C14" s="129"/>
      <c r="D14" s="129"/>
      <c r="E14" s="129"/>
      <c r="F14" s="129"/>
      <c r="G14" s="129"/>
      <c r="H14" s="116"/>
      <c r="I14" s="76"/>
      <c r="J14" s="77"/>
    </row>
    <row r="15" spans="1:10" ht="18.75" thickBot="1">
      <c r="A15" s="76"/>
      <c r="B15" s="76"/>
      <c r="C15" s="76"/>
      <c r="D15" s="76"/>
      <c r="E15" s="76"/>
      <c r="F15" s="76"/>
      <c r="G15" s="76"/>
      <c r="H15" s="76"/>
      <c r="I15" s="76"/>
      <c r="J15" s="77"/>
    </row>
    <row r="16" spans="1:10" ht="18" customHeight="1">
      <c r="A16" s="131" t="s">
        <v>38</v>
      </c>
      <c r="B16" s="144" t="str">
        <f>VLOOKUP(J16,'пр.взв.'!B1:F32,2,FALSE)</f>
        <v>MKHITARYAN Grigoor</v>
      </c>
      <c r="C16" s="145"/>
      <c r="D16" s="145"/>
      <c r="E16" s="145"/>
      <c r="F16" s="145"/>
      <c r="G16" s="145"/>
      <c r="H16" s="124">
        <f>VLOOKUP(J16,'пр.взв.'!B1:F32,3,FALSE)</f>
        <v>1994</v>
      </c>
      <c r="I16" s="76"/>
      <c r="J16" s="77">
        <f>'пр.хода'!C28</f>
        <v>5</v>
      </c>
    </row>
    <row r="17" spans="1:10" ht="18" customHeight="1">
      <c r="A17" s="132"/>
      <c r="B17" s="146" t="s">
        <v>74</v>
      </c>
      <c r="C17" s="147"/>
      <c r="D17" s="147"/>
      <c r="E17" s="147"/>
      <c r="F17" s="147"/>
      <c r="G17" s="147"/>
      <c r="H17" s="125"/>
      <c r="I17" s="76"/>
      <c r="J17" s="77" t="s">
        <v>90</v>
      </c>
    </row>
    <row r="18" spans="1:10" ht="18">
      <c r="A18" s="132"/>
      <c r="B18" s="134" t="str">
        <f>VLOOKUP(J16,'пр.взв.'!B1:F32,4,FALSE)</f>
        <v>ARM</v>
      </c>
      <c r="C18" s="135"/>
      <c r="D18" s="135"/>
      <c r="E18" s="135"/>
      <c r="F18" s="135"/>
      <c r="G18" s="135"/>
      <c r="H18" s="115"/>
      <c r="I18" s="76"/>
      <c r="J18" s="77"/>
    </row>
    <row r="19" spans="1:10" ht="18.75" thickBot="1">
      <c r="A19" s="133"/>
      <c r="B19" s="128" t="s">
        <v>75</v>
      </c>
      <c r="C19" s="129"/>
      <c r="D19" s="129"/>
      <c r="E19" s="129"/>
      <c r="F19" s="129"/>
      <c r="G19" s="129"/>
      <c r="H19" s="116"/>
      <c r="I19" s="76"/>
      <c r="J19" s="77"/>
    </row>
    <row r="20" spans="1:10" ht="18.75" thickBot="1">
      <c r="A20" s="76"/>
      <c r="B20" s="76"/>
      <c r="C20" s="76"/>
      <c r="D20" s="76"/>
      <c r="E20" s="76"/>
      <c r="F20" s="76"/>
      <c r="G20" s="76"/>
      <c r="H20" s="76"/>
      <c r="I20" s="76"/>
      <c r="J20" s="77"/>
    </row>
    <row r="21" spans="1:10" ht="18" customHeight="1">
      <c r="A21" s="131" t="s">
        <v>38</v>
      </c>
      <c r="B21" s="144" t="str">
        <f>VLOOKUP(J21,'пр.взв.'!B2:F37,2,FALSE)</f>
        <v>LUZGIN Mikita</v>
      </c>
      <c r="C21" s="145"/>
      <c r="D21" s="145"/>
      <c r="E21" s="145"/>
      <c r="F21" s="145"/>
      <c r="G21" s="145"/>
      <c r="H21" s="124" t="str">
        <f>VLOOKUP(J21,'пр.взв.'!B2:F37,3,FALSE)</f>
        <v>1995 cms</v>
      </c>
      <c r="I21" s="76"/>
      <c r="J21" s="77">
        <v>4</v>
      </c>
    </row>
    <row r="22" spans="1:10" ht="18" customHeight="1">
      <c r="A22" s="132"/>
      <c r="B22" s="146" t="str">
        <f>VLOOKUP(J22,'пр.взв.'!B3:F38,2,FALSE)</f>
        <v>Лузгин Никита</v>
      </c>
      <c r="C22" s="147"/>
      <c r="D22" s="147"/>
      <c r="E22" s="147"/>
      <c r="F22" s="147"/>
      <c r="G22" s="147"/>
      <c r="H22" s="125"/>
      <c r="I22" s="76"/>
      <c r="J22" s="77" t="s">
        <v>93</v>
      </c>
    </row>
    <row r="23" spans="1:9" ht="18">
      <c r="A23" s="132"/>
      <c r="B23" s="134" t="str">
        <f>VLOOKUP(J21,'пр.взв.'!B2:F37,4,FALSE)</f>
        <v>BLR</v>
      </c>
      <c r="C23" s="135"/>
      <c r="D23" s="135"/>
      <c r="E23" s="135"/>
      <c r="F23" s="135"/>
      <c r="G23" s="135"/>
      <c r="H23" s="115"/>
      <c r="I23" s="76"/>
    </row>
    <row r="24" spans="1:9" ht="18.75" thickBot="1">
      <c r="A24" s="133"/>
      <c r="B24" s="128" t="str">
        <f>VLOOKUP(J22,'пр.взв.'!B3:F38,4,FALSE)</f>
        <v>БЛР</v>
      </c>
      <c r="C24" s="129"/>
      <c r="D24" s="129"/>
      <c r="E24" s="129"/>
      <c r="F24" s="129"/>
      <c r="G24" s="129"/>
      <c r="H24" s="116"/>
      <c r="I24" s="76"/>
    </row>
    <row r="25" spans="1:8" ht="18">
      <c r="A25" s="76"/>
      <c r="B25" s="76"/>
      <c r="C25" s="76"/>
      <c r="D25" s="76"/>
      <c r="E25" s="76"/>
      <c r="F25" s="76"/>
      <c r="G25" s="76"/>
      <c r="H25" s="76"/>
    </row>
    <row r="26" spans="1:8" ht="18">
      <c r="A26" s="76" t="s">
        <v>43</v>
      </c>
      <c r="B26" s="76"/>
      <c r="C26" s="76"/>
      <c r="D26" s="76"/>
      <c r="E26" s="76"/>
      <c r="F26" s="76"/>
      <c r="G26" s="76"/>
      <c r="H26" s="76"/>
    </row>
    <row r="27" ht="13.5" thickBot="1"/>
    <row r="28" spans="1:8" ht="12.75">
      <c r="A28" s="126"/>
      <c r="B28" s="127"/>
      <c r="C28" s="127"/>
      <c r="D28" s="127"/>
      <c r="E28" s="127"/>
      <c r="F28" s="127"/>
      <c r="G28" s="127"/>
      <c r="H28" s="124"/>
    </row>
    <row r="29" spans="1:8" ht="13.5" thickBot="1">
      <c r="A29" s="128"/>
      <c r="B29" s="129"/>
      <c r="C29" s="129"/>
      <c r="D29" s="129"/>
      <c r="E29" s="129"/>
      <c r="F29" s="129"/>
      <c r="G29" s="129"/>
      <c r="H29" s="130"/>
    </row>
    <row r="32" spans="1:8" ht="18">
      <c r="A32" s="76" t="s">
        <v>44</v>
      </c>
      <c r="B32" s="76"/>
      <c r="C32" s="76"/>
      <c r="D32" s="76"/>
      <c r="E32" s="76"/>
      <c r="F32" s="76"/>
      <c r="G32" s="76"/>
      <c r="H32" s="76"/>
    </row>
    <row r="33" spans="1:8" ht="18">
      <c r="A33" s="76"/>
      <c r="B33" s="76"/>
      <c r="C33" s="76"/>
      <c r="D33" s="76"/>
      <c r="E33" s="76"/>
      <c r="F33" s="76"/>
      <c r="G33" s="76"/>
      <c r="H33" s="76"/>
    </row>
    <row r="34" spans="1:8" ht="18">
      <c r="A34" s="76"/>
      <c r="B34" s="76"/>
      <c r="C34" s="76"/>
      <c r="D34" s="76"/>
      <c r="E34" s="76"/>
      <c r="F34" s="76"/>
      <c r="G34" s="76"/>
      <c r="H34" s="76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</sheetData>
  <mergeCells count="29">
    <mergeCell ref="B23:G23"/>
    <mergeCell ref="B24:G24"/>
    <mergeCell ref="B17:G17"/>
    <mergeCell ref="B18:G18"/>
    <mergeCell ref="B19:G19"/>
    <mergeCell ref="B21:G21"/>
    <mergeCell ref="B12:G12"/>
    <mergeCell ref="B9:G9"/>
    <mergeCell ref="B16:G16"/>
    <mergeCell ref="B22:G22"/>
    <mergeCell ref="A1:H1"/>
    <mergeCell ref="A2:H2"/>
    <mergeCell ref="A3:H3"/>
    <mergeCell ref="A6:A9"/>
    <mergeCell ref="H6:H7"/>
    <mergeCell ref="B6:G6"/>
    <mergeCell ref="B7:G7"/>
    <mergeCell ref="B8:G8"/>
    <mergeCell ref="A4:H4"/>
    <mergeCell ref="A11:A14"/>
    <mergeCell ref="H11:H12"/>
    <mergeCell ref="A28:H29"/>
    <mergeCell ref="A21:A24"/>
    <mergeCell ref="H21:H22"/>
    <mergeCell ref="A16:A19"/>
    <mergeCell ref="H16:H17"/>
    <mergeCell ref="B13:G13"/>
    <mergeCell ref="B14:G14"/>
    <mergeCell ref="B11:G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7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8" t="s">
        <v>26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7.75" customHeight="1">
      <c r="A2" s="118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8" customHeight="1">
      <c r="A3" s="173" t="str">
        <f>'пр.взв.'!A4</f>
        <v>Weight category 48M  кg.                             Весовая категория   48    кг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27.75" customHeight="1" hidden="1" thickBot="1">
      <c r="A4" s="117" t="s">
        <v>39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40</v>
      </c>
      <c r="H5" s="50" t="s">
        <v>18</v>
      </c>
      <c r="I5" s="50" t="s">
        <v>19</v>
      </c>
      <c r="J5" s="48" t="s">
        <v>41</v>
      </c>
      <c r="K5" s="50" t="s">
        <v>20</v>
      </c>
    </row>
    <row r="6" spans="1:11" ht="19.5" customHeight="1" hidden="1">
      <c r="A6" s="150">
        <v>1</v>
      </c>
      <c r="B6" s="153">
        <f>'пр.хода'!A26</f>
        <v>3</v>
      </c>
      <c r="C6" s="155" t="s">
        <v>21</v>
      </c>
      <c r="D6" s="157" t="str">
        <f>VLOOKUP(B6,'пр.взв.'!B7:E22,2,FALSE)</f>
        <v>KUZMINSNYY Vitaliy</v>
      </c>
      <c r="E6" s="168">
        <f>VLOOKUP(B6,'пр.взв.'!B7:E22,3,FALSE)</f>
        <v>1994</v>
      </c>
      <c r="F6" s="175" t="str">
        <f>VLOOKUP(B6,'пр.взв.'!B7:E22,4,FALSE)</f>
        <v>UKR</v>
      </c>
      <c r="G6" s="166"/>
      <c r="H6" s="148"/>
      <c r="I6" s="166"/>
      <c r="J6" s="148"/>
      <c r="K6" s="60" t="s">
        <v>24</v>
      </c>
    </row>
    <row r="7" spans="1:11" ht="19.5" customHeight="1" hidden="1" thickBot="1">
      <c r="A7" s="151"/>
      <c r="B7" s="154"/>
      <c r="C7" s="156"/>
      <c r="D7" s="158"/>
      <c r="E7" s="163"/>
      <c r="F7" s="170"/>
      <c r="G7" s="165"/>
      <c r="H7" s="149"/>
      <c r="I7" s="165"/>
      <c r="J7" s="149"/>
      <c r="K7" s="61" t="s">
        <v>2</v>
      </c>
    </row>
    <row r="8" spans="1:11" ht="19.5" customHeight="1" hidden="1">
      <c r="A8" s="151"/>
      <c r="B8" s="153">
        <f>'пр.хода'!A30</f>
        <v>5</v>
      </c>
      <c r="C8" s="160" t="s">
        <v>22</v>
      </c>
      <c r="D8" s="171" t="str">
        <f>VLOOKUP(B8,'пр.взв.'!B7:E22,2,FALSE)</f>
        <v>MKHITARYAN Grigoor</v>
      </c>
      <c r="E8" s="162">
        <f>VLOOKUP(B8,'пр.взв.'!B7:E22,3,FALSE)</f>
        <v>1994</v>
      </c>
      <c r="F8" s="169" t="str">
        <f>VLOOKUP(B8,'пр.взв.'!B7:E22,4,FALSE)</f>
        <v>ARM</v>
      </c>
      <c r="G8" s="164"/>
      <c r="H8" s="148"/>
      <c r="I8" s="166"/>
      <c r="J8" s="148"/>
      <c r="K8" s="61" t="s">
        <v>25</v>
      </c>
    </row>
    <row r="9" spans="1:11" ht="19.5" customHeight="1" hidden="1" thickBot="1">
      <c r="A9" s="152"/>
      <c r="B9" s="154"/>
      <c r="C9" s="161"/>
      <c r="D9" s="172"/>
      <c r="E9" s="163"/>
      <c r="F9" s="170"/>
      <c r="G9" s="165"/>
      <c r="H9" s="149"/>
      <c r="I9" s="165"/>
      <c r="J9" s="149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40</v>
      </c>
      <c r="H11" s="50" t="s">
        <v>18</v>
      </c>
      <c r="I11" s="50" t="s">
        <v>19</v>
      </c>
      <c r="J11" s="48" t="s">
        <v>41</v>
      </c>
      <c r="K11" s="50" t="s">
        <v>20</v>
      </c>
    </row>
    <row r="12" spans="1:11" ht="19.5" customHeight="1" hidden="1">
      <c r="A12" s="150">
        <v>2</v>
      </c>
      <c r="B12" s="153">
        <f>'пр.хода'!F26</f>
        <v>2</v>
      </c>
      <c r="C12" s="155" t="s">
        <v>21</v>
      </c>
      <c r="D12" s="157" t="str">
        <f>VLOOKUP(B12,'пр.взв.'!B7:E22,2,FALSE)</f>
        <v>MITROFAN Dmitriy</v>
      </c>
      <c r="E12" s="168">
        <f>VLOOKUP(B12,'пр.взв.'!B7:E22,3,FALSE)</f>
        <v>1995</v>
      </c>
      <c r="F12" s="168" t="str">
        <f>VLOOKUP(B12,'пр.взв.'!B7:E22,4,FALSE)</f>
        <v>MDA</v>
      </c>
      <c r="G12" s="166"/>
      <c r="H12" s="148"/>
      <c r="I12" s="166"/>
      <c r="J12" s="148"/>
      <c r="K12" s="60" t="s">
        <v>24</v>
      </c>
    </row>
    <row r="13" spans="1:11" ht="19.5" customHeight="1" hidden="1" thickBot="1">
      <c r="A13" s="151"/>
      <c r="B13" s="154"/>
      <c r="C13" s="156"/>
      <c r="D13" s="158"/>
      <c r="E13" s="163"/>
      <c r="F13" s="163"/>
      <c r="G13" s="165"/>
      <c r="H13" s="149"/>
      <c r="I13" s="165"/>
      <c r="J13" s="149"/>
      <c r="K13" s="61" t="s">
        <v>2</v>
      </c>
    </row>
    <row r="14" spans="1:11" ht="19.5" customHeight="1" hidden="1">
      <c r="A14" s="151"/>
      <c r="B14" s="153">
        <f>'пр.хода'!F30</f>
        <v>4</v>
      </c>
      <c r="C14" s="160" t="s">
        <v>22</v>
      </c>
      <c r="D14" s="159" t="str">
        <f>VLOOKUP(B14,'пр.взв.'!B7:E22,2,FALSE)</f>
        <v>LUZGIN Mikita</v>
      </c>
      <c r="E14" s="162" t="str">
        <f>VLOOKUP(B14,'пр.взв.'!B7:E22,3,FALSE)</f>
        <v>1995 cms</v>
      </c>
      <c r="F14" s="162" t="str">
        <f>VLOOKUP(B14,'пр.взв.'!B7:E22,4,FALSE)</f>
        <v>BLR</v>
      </c>
      <c r="G14" s="164"/>
      <c r="H14" s="148"/>
      <c r="I14" s="166"/>
      <c r="J14" s="148"/>
      <c r="K14" s="61" t="s">
        <v>25</v>
      </c>
    </row>
    <row r="15" spans="1:11" ht="19.5" customHeight="1" hidden="1" thickBot="1">
      <c r="A15" s="152"/>
      <c r="B15" s="154"/>
      <c r="C15" s="161"/>
      <c r="D15" s="158"/>
      <c r="E15" s="163"/>
      <c r="F15" s="163"/>
      <c r="G15" s="165"/>
      <c r="H15" s="149"/>
      <c r="I15" s="165"/>
      <c r="J15" s="149"/>
      <c r="K15" s="62"/>
    </row>
    <row r="16" spans="1:11" ht="19.5" customHeight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67" t="s">
        <v>23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40</v>
      </c>
      <c r="H18" s="50" t="s">
        <v>18</v>
      </c>
      <c r="I18" s="50" t="s">
        <v>19</v>
      </c>
      <c r="J18" s="48" t="s">
        <v>41</v>
      </c>
      <c r="K18" s="50" t="s">
        <v>20</v>
      </c>
    </row>
    <row r="19" spans="1:11" ht="19.5" customHeight="1">
      <c r="A19" s="150"/>
      <c r="B19" s="153">
        <f>'пр.хода'!G8</f>
        <v>7</v>
      </c>
      <c r="C19" s="155" t="s">
        <v>21</v>
      </c>
      <c r="D19" s="157" t="str">
        <f>VLOOKUP(B19,'пр.взв.'!B7:E22,2,FALSE)</f>
        <v>ADUKOV Abdulkadyr</v>
      </c>
      <c r="E19" s="168" t="str">
        <f>VLOOKUP(B19,'пр.взв.'!B7:E22,3,FALSE)</f>
        <v>1994 cms</v>
      </c>
      <c r="F19" s="168" t="str">
        <f>VLOOKUP(B19,'пр.взв.'!B7:E22,4,FALSE)</f>
        <v>RUS</v>
      </c>
      <c r="G19" s="166"/>
      <c r="H19" s="148"/>
      <c r="I19" s="166"/>
      <c r="J19" s="148"/>
      <c r="K19" s="60" t="s">
        <v>24</v>
      </c>
    </row>
    <row r="20" spans="1:11" ht="19.5" customHeight="1" thickBot="1">
      <c r="A20" s="151"/>
      <c r="B20" s="154"/>
      <c r="C20" s="156"/>
      <c r="D20" s="158"/>
      <c r="E20" s="163"/>
      <c r="F20" s="163"/>
      <c r="G20" s="165"/>
      <c r="H20" s="149"/>
      <c r="I20" s="165"/>
      <c r="J20" s="149"/>
      <c r="K20" s="61" t="s">
        <v>2</v>
      </c>
    </row>
    <row r="21" spans="1:11" ht="19.5" customHeight="1">
      <c r="A21" s="151"/>
      <c r="B21" s="153">
        <f>'пр.хода'!G18</f>
        <v>6</v>
      </c>
      <c r="C21" s="160" t="s">
        <v>22</v>
      </c>
      <c r="D21" s="159" t="str">
        <f>VLOOKUP(B21,'пр.взв.'!B7:E22,2,FALSE)</f>
        <v>EUVAZ-ZADA HUSEYN</v>
      </c>
      <c r="E21" s="162">
        <f>VLOOKUP(B21,'пр.взв.'!B7:E22,3,FALSE)</f>
        <v>1993</v>
      </c>
      <c r="F21" s="162" t="str">
        <f>VLOOKUP(B21,'пр.взв.'!B7:E22,4,FALSE)</f>
        <v>AZE</v>
      </c>
      <c r="G21" s="164"/>
      <c r="H21" s="148"/>
      <c r="I21" s="166"/>
      <c r="J21" s="148"/>
      <c r="K21" s="61" t="s">
        <v>25</v>
      </c>
    </row>
    <row r="22" spans="1:11" ht="19.5" customHeight="1" thickBot="1">
      <c r="A22" s="152"/>
      <c r="B22" s="154"/>
      <c r="C22" s="161"/>
      <c r="D22" s="158"/>
      <c r="E22" s="163"/>
      <c r="F22" s="163"/>
      <c r="G22" s="165"/>
      <c r="H22" s="149"/>
      <c r="I22" s="165"/>
      <c r="J22" s="149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76" t="str">
        <f>'[1]реквизиты'!$G$8</f>
        <v>V. Bukhval</v>
      </c>
      <c r="I24" s="176"/>
      <c r="J24" s="176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1"/>
      <c r="G25" s="2"/>
      <c r="H25" s="82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76" t="str">
        <f>'[1]реквизиты'!$G$10</f>
        <v>N. Glushkova</v>
      </c>
      <c r="I26" s="176"/>
      <c r="J26" s="176"/>
      <c r="K26" t="str">
        <f>'[1]реквизиты'!$G$11</f>
        <v>/RUS/</v>
      </c>
    </row>
  </sheetData>
  <mergeCells count="64">
    <mergeCell ref="H24:J24"/>
    <mergeCell ref="H26:J26"/>
    <mergeCell ref="I12:I13"/>
    <mergeCell ref="J12:J13"/>
    <mergeCell ref="I14:I15"/>
    <mergeCell ref="J21:J22"/>
    <mergeCell ref="H19:H20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E8:E9"/>
    <mergeCell ref="F8:F9"/>
    <mergeCell ref="G8:G9"/>
    <mergeCell ref="E12:E13"/>
    <mergeCell ref="F12:F13"/>
    <mergeCell ref="G12:G13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F21:F22"/>
    <mergeCell ref="G21:G22"/>
    <mergeCell ref="H21:H22"/>
    <mergeCell ref="E21:E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L30" sqref="L3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4" t="s">
        <v>12</v>
      </c>
      <c r="B1" s="184"/>
      <c r="C1" s="184"/>
      <c r="D1" s="184"/>
      <c r="E1" s="184"/>
      <c r="F1" s="184"/>
    </row>
    <row r="2" spans="1:6" ht="28.5" customHeight="1">
      <c r="A2" s="180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180"/>
      <c r="C2" s="180"/>
      <c r="D2" s="180"/>
      <c r="E2" s="180"/>
      <c r="F2" s="180"/>
    </row>
    <row r="3" spans="1:10" ht="17.25" customHeight="1">
      <c r="A3" s="185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185"/>
      <c r="C3" s="185"/>
      <c r="D3" s="185"/>
      <c r="E3" s="185"/>
      <c r="F3" s="185"/>
      <c r="G3" s="11"/>
      <c r="H3" s="11"/>
      <c r="I3" s="11"/>
      <c r="J3" s="12"/>
    </row>
    <row r="4" spans="1:10" ht="21.75" customHeight="1" thickBot="1">
      <c r="A4" s="181" t="s">
        <v>88</v>
      </c>
      <c r="B4" s="181"/>
      <c r="C4" s="181"/>
      <c r="D4" s="181"/>
      <c r="E4" s="181"/>
      <c r="F4" s="181"/>
      <c r="G4" s="11"/>
      <c r="H4" s="11"/>
      <c r="I4" s="11"/>
      <c r="J4" s="12"/>
    </row>
    <row r="5" spans="1:6" ht="12.75" customHeight="1">
      <c r="A5" s="177" t="s">
        <v>5</v>
      </c>
      <c r="B5" s="182" t="s">
        <v>6</v>
      </c>
      <c r="C5" s="177" t="s">
        <v>7</v>
      </c>
      <c r="D5" s="177" t="s">
        <v>33</v>
      </c>
      <c r="E5" s="177" t="s">
        <v>9</v>
      </c>
      <c r="F5" s="177" t="s">
        <v>10</v>
      </c>
    </row>
    <row r="6" spans="1:6" ht="12.75" customHeight="1" thickBot="1">
      <c r="A6" s="178" t="s">
        <v>5</v>
      </c>
      <c r="B6" s="183"/>
      <c r="C6" s="178" t="s">
        <v>7</v>
      </c>
      <c r="D6" s="178" t="s">
        <v>8</v>
      </c>
      <c r="E6" s="178" t="s">
        <v>9</v>
      </c>
      <c r="F6" s="178" t="s">
        <v>10</v>
      </c>
    </row>
    <row r="7" spans="1:6" ht="12.75" customHeight="1">
      <c r="A7" s="179" t="s">
        <v>47</v>
      </c>
      <c r="B7" s="91">
        <v>1</v>
      </c>
      <c r="C7" s="98" t="s">
        <v>55</v>
      </c>
      <c r="D7" s="94" t="s">
        <v>56</v>
      </c>
      <c r="E7" s="99" t="s">
        <v>57</v>
      </c>
      <c r="F7" s="179"/>
    </row>
    <row r="8" spans="1:6" ht="12.75" customHeight="1" thickBot="1">
      <c r="A8" s="179" t="s">
        <v>47</v>
      </c>
      <c r="B8" s="96" t="s">
        <v>46</v>
      </c>
      <c r="C8" s="95" t="s">
        <v>58</v>
      </c>
      <c r="D8" s="86"/>
      <c r="E8" s="95" t="s">
        <v>59</v>
      </c>
      <c r="F8" s="179"/>
    </row>
    <row r="9" spans="1:6" ht="12.75" customHeight="1">
      <c r="A9" s="179" t="s">
        <v>48</v>
      </c>
      <c r="B9" s="93">
        <v>2</v>
      </c>
      <c r="C9" s="98" t="s">
        <v>60</v>
      </c>
      <c r="D9" s="94">
        <v>1995</v>
      </c>
      <c r="E9" s="99" t="s">
        <v>61</v>
      </c>
      <c r="F9" s="179"/>
    </row>
    <row r="10" spans="1:6" ht="12.75" customHeight="1" thickBot="1">
      <c r="A10" s="179" t="s">
        <v>48</v>
      </c>
      <c r="B10" s="92" t="s">
        <v>91</v>
      </c>
      <c r="C10" s="95" t="s">
        <v>62</v>
      </c>
      <c r="D10" s="86"/>
      <c r="E10" s="95" t="s">
        <v>63</v>
      </c>
      <c r="F10" s="179"/>
    </row>
    <row r="11" spans="1:6" ht="12.75" customHeight="1">
      <c r="A11" s="179" t="s">
        <v>49</v>
      </c>
      <c r="B11" s="93">
        <v>3</v>
      </c>
      <c r="C11" s="98" t="s">
        <v>64</v>
      </c>
      <c r="D11" s="94">
        <v>1994</v>
      </c>
      <c r="E11" s="99" t="s">
        <v>65</v>
      </c>
      <c r="F11" s="179"/>
    </row>
    <row r="12" spans="1:6" ht="15" customHeight="1" thickBot="1">
      <c r="A12" s="179" t="s">
        <v>49</v>
      </c>
      <c r="B12" s="92" t="s">
        <v>92</v>
      </c>
      <c r="C12" s="95" t="s">
        <v>66</v>
      </c>
      <c r="D12" s="86"/>
      <c r="E12" s="95" t="s">
        <v>67</v>
      </c>
      <c r="F12" s="179"/>
    </row>
    <row r="13" spans="1:6" ht="12.75" customHeight="1">
      <c r="A13" s="179" t="s">
        <v>50</v>
      </c>
      <c r="B13" s="93">
        <v>4</v>
      </c>
      <c r="C13" s="98" t="s">
        <v>68</v>
      </c>
      <c r="D13" s="94" t="s">
        <v>56</v>
      </c>
      <c r="E13" s="99" t="s">
        <v>69</v>
      </c>
      <c r="F13" s="179"/>
    </row>
    <row r="14" spans="1:6" ht="15" customHeight="1" thickBot="1">
      <c r="A14" s="179" t="s">
        <v>50</v>
      </c>
      <c r="B14" s="92" t="s">
        <v>93</v>
      </c>
      <c r="C14" s="95" t="s">
        <v>70</v>
      </c>
      <c r="D14" s="86"/>
      <c r="E14" s="95" t="s">
        <v>71</v>
      </c>
      <c r="F14" s="179"/>
    </row>
    <row r="15" spans="1:6" ht="15" customHeight="1">
      <c r="A15" s="179" t="s">
        <v>51</v>
      </c>
      <c r="B15" s="93">
        <v>5</v>
      </c>
      <c r="C15" s="98" t="s">
        <v>72</v>
      </c>
      <c r="D15" s="94">
        <v>1994</v>
      </c>
      <c r="E15" s="99" t="s">
        <v>73</v>
      </c>
      <c r="F15" s="179"/>
    </row>
    <row r="16" spans="1:6" ht="15.75" customHeight="1" thickBot="1">
      <c r="A16" s="179" t="s">
        <v>51</v>
      </c>
      <c r="B16" s="92" t="s">
        <v>90</v>
      </c>
      <c r="C16" s="95" t="s">
        <v>74</v>
      </c>
      <c r="D16" s="86"/>
      <c r="E16" s="95" t="s">
        <v>75</v>
      </c>
      <c r="F16" s="179"/>
    </row>
    <row r="17" spans="1:6" ht="12.75" customHeight="1">
      <c r="A17" s="179" t="s">
        <v>52</v>
      </c>
      <c r="B17" s="93">
        <v>6</v>
      </c>
      <c r="C17" s="100" t="s">
        <v>76</v>
      </c>
      <c r="D17" s="94">
        <v>1993</v>
      </c>
      <c r="E17" s="99" t="s">
        <v>77</v>
      </c>
      <c r="F17" s="179"/>
    </row>
    <row r="18" spans="1:6" ht="15" customHeight="1" thickBot="1">
      <c r="A18" s="179" t="s">
        <v>52</v>
      </c>
      <c r="B18" s="92" t="s">
        <v>94</v>
      </c>
      <c r="C18" s="95" t="s">
        <v>78</v>
      </c>
      <c r="D18" s="86"/>
      <c r="E18" s="95" t="s">
        <v>79</v>
      </c>
      <c r="F18" s="179"/>
    </row>
    <row r="19" spans="1:6" ht="12.75" customHeight="1">
      <c r="A19" s="179" t="s">
        <v>53</v>
      </c>
      <c r="B19" s="93">
        <v>7</v>
      </c>
      <c r="C19" s="98" t="s">
        <v>80</v>
      </c>
      <c r="D19" s="94" t="s">
        <v>81</v>
      </c>
      <c r="E19" s="99" t="s">
        <v>82</v>
      </c>
      <c r="F19" s="179"/>
    </row>
    <row r="20" spans="1:6" ht="15" customHeight="1" thickBot="1">
      <c r="A20" s="179" t="s">
        <v>53</v>
      </c>
      <c r="B20" s="92" t="s">
        <v>95</v>
      </c>
      <c r="C20" s="95" t="s">
        <v>89</v>
      </c>
      <c r="D20" s="86"/>
      <c r="E20" s="95" t="s">
        <v>83</v>
      </c>
      <c r="F20" s="179"/>
    </row>
    <row r="21" spans="1:6" ht="12.75" customHeight="1">
      <c r="A21" s="179" t="s">
        <v>54</v>
      </c>
      <c r="B21" s="93">
        <v>8</v>
      </c>
      <c r="C21" s="98" t="s">
        <v>84</v>
      </c>
      <c r="D21" s="94">
        <v>1995</v>
      </c>
      <c r="E21" s="99" t="s">
        <v>85</v>
      </c>
      <c r="F21" s="179"/>
    </row>
    <row r="22" spans="1:6" ht="15" customHeight="1">
      <c r="A22" s="179" t="s">
        <v>54</v>
      </c>
      <c r="B22" s="92" t="s">
        <v>96</v>
      </c>
      <c r="C22" s="95" t="s">
        <v>86</v>
      </c>
      <c r="D22" s="86"/>
      <c r="E22" s="95" t="s">
        <v>87</v>
      </c>
      <c r="F22" s="179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6">
    <mergeCell ref="A1:F1"/>
    <mergeCell ref="A3:F3"/>
    <mergeCell ref="F21:F22"/>
    <mergeCell ref="A21:A22"/>
    <mergeCell ref="F19:F20"/>
    <mergeCell ref="A17:A18"/>
    <mergeCell ref="A19:A20"/>
    <mergeCell ref="F17:F18"/>
    <mergeCell ref="F15:F16"/>
    <mergeCell ref="A15:A16"/>
    <mergeCell ref="A2:F2"/>
    <mergeCell ref="F7:F8"/>
    <mergeCell ref="F11:F12"/>
    <mergeCell ref="F9:F10"/>
    <mergeCell ref="A7:A8"/>
    <mergeCell ref="A4:F4"/>
    <mergeCell ref="E5:E6"/>
    <mergeCell ref="F5:F6"/>
    <mergeCell ref="A5:A6"/>
    <mergeCell ref="B5:B6"/>
    <mergeCell ref="C5:C6"/>
    <mergeCell ref="D5:D6"/>
    <mergeCell ref="F13:F14"/>
    <mergeCell ref="A13:A14"/>
    <mergeCell ref="A9:A10"/>
    <mergeCell ref="A11:A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89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D1" s="190"/>
      <c r="E1" s="190"/>
      <c r="F1" s="190"/>
      <c r="G1" s="190"/>
      <c r="H1" s="190"/>
      <c r="I1" s="190"/>
      <c r="J1" s="191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92">
        <f>HYPERLINK('[2]ИТ.ПР'!$A$8)</f>
      </c>
      <c r="D2" s="192"/>
      <c r="E2" s="192"/>
      <c r="F2" s="192"/>
      <c r="G2" s="192"/>
      <c r="H2" s="192"/>
      <c r="I2" s="192"/>
      <c r="J2" s="192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193" t="str">
        <f>HYPERLINK('пр.взв.'!A4)</f>
        <v>Weight category 48M  кg.                             Весовая категория   48    кг</v>
      </c>
      <c r="D3" s="194"/>
      <c r="E3" s="194"/>
      <c r="F3" s="194"/>
      <c r="G3" s="194"/>
      <c r="H3" s="194"/>
      <c r="I3" s="194"/>
      <c r="J3" s="195"/>
      <c r="K3" s="42"/>
      <c r="L3" s="42"/>
      <c r="M3" s="42"/>
    </row>
    <row r="4" spans="1:13" ht="16.5" thickBot="1">
      <c r="A4" s="188" t="s">
        <v>0</v>
      </c>
      <c r="B4" s="188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96">
        <v>1</v>
      </c>
      <c r="B5" s="198" t="str">
        <f>VLOOKUP(A5,'пр.взв.'!B7:C22,2,FALSE)</f>
        <v>GUDZHEDZHIANI  DAVITI</v>
      </c>
      <c r="C5" s="200" t="str">
        <f>VLOOKUP(B5,'пр.взв.'!C7:D22,2,FALSE)</f>
        <v>1995 cms</v>
      </c>
      <c r="D5" s="202" t="str">
        <f>VLOOKUP(A5,'пр.взв.'!B5:E20,4,FALSE)</f>
        <v>GEO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97"/>
      <c r="B6" s="199"/>
      <c r="C6" s="201"/>
      <c r="D6" s="203"/>
      <c r="E6" s="186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04">
        <v>5</v>
      </c>
      <c r="B7" s="205" t="str">
        <f>VLOOKUP(A7,'пр.взв.'!B9:C24,2,FALSE)</f>
        <v>MKHITARYAN Grigoor</v>
      </c>
      <c r="C7" s="206">
        <f>VLOOKUP(B7,'пр.взв.'!C9:D24,2,FALSE)</f>
        <v>1994</v>
      </c>
      <c r="D7" s="207" t="str">
        <f>VLOOKUP(A7,'пр.взв.'!B5:E20,4,FALSE)</f>
        <v>ARM</v>
      </c>
      <c r="E7" s="187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97"/>
      <c r="B8" s="199"/>
      <c r="C8" s="201"/>
      <c r="D8" s="208"/>
      <c r="E8" s="20"/>
      <c r="F8" s="22"/>
      <c r="G8" s="186"/>
      <c r="H8" s="26"/>
      <c r="I8" s="20"/>
      <c r="J8" s="20"/>
      <c r="K8" s="20"/>
      <c r="L8" s="20"/>
      <c r="M8" s="20"/>
    </row>
    <row r="9" spans="1:13" ht="15" customHeight="1" thickBot="1">
      <c r="A9" s="196">
        <v>3</v>
      </c>
      <c r="B9" s="198" t="str">
        <f>VLOOKUP(A9,'пр.взв.'!B11:C26,2,FALSE)</f>
        <v>KUZMINSNYY Vitaliy</v>
      </c>
      <c r="C9" s="200">
        <f>VLOOKUP(B9,'пр.взв.'!C11:D26,2,FALSE)</f>
        <v>1994</v>
      </c>
      <c r="D9" s="202" t="str">
        <f>VLOOKUP(A9,'пр.взв.'!B5:E20,4,FALSE)</f>
        <v>UKR</v>
      </c>
      <c r="E9" s="20"/>
      <c r="F9" s="22"/>
      <c r="G9" s="187"/>
      <c r="H9" s="2"/>
      <c r="I9" s="24"/>
      <c r="J9" s="22"/>
      <c r="K9" s="20"/>
      <c r="L9" s="20"/>
      <c r="M9" s="20"/>
    </row>
    <row r="10" spans="1:13" ht="15" customHeight="1">
      <c r="A10" s="197"/>
      <c r="B10" s="199"/>
      <c r="C10" s="201"/>
      <c r="D10" s="203"/>
      <c r="E10" s="186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04">
        <v>7</v>
      </c>
      <c r="B11" s="205" t="str">
        <f>VLOOKUP(A11,'пр.взв.'!B13:C28,2,FALSE)</f>
        <v>ADUKOV Abdulkadyr</v>
      </c>
      <c r="C11" s="206" t="str">
        <f>VLOOKUP(B11,'пр.взв.'!C13:D28,2,FALSE)</f>
        <v>1994 cms</v>
      </c>
      <c r="D11" s="207" t="str">
        <f>VLOOKUP(A11,'пр.взв.'!B5:E20,4,FALSE)</f>
        <v>RUS</v>
      </c>
      <c r="E11" s="187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09"/>
      <c r="B12" s="210"/>
      <c r="C12" s="208"/>
      <c r="D12" s="208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186"/>
      <c r="J14" s="33"/>
      <c r="K14" s="23"/>
      <c r="L14" s="23"/>
      <c r="M14" s="20"/>
    </row>
    <row r="15" spans="1:10" ht="15" customHeight="1" thickBot="1">
      <c r="A15" s="188" t="s">
        <v>3</v>
      </c>
      <c r="B15" s="188"/>
      <c r="C15" s="71"/>
      <c r="D15" s="71"/>
      <c r="E15" s="20"/>
      <c r="F15" s="20"/>
      <c r="G15" s="20"/>
      <c r="H15" s="20"/>
      <c r="I15" s="187"/>
      <c r="J15" s="2"/>
    </row>
    <row r="16" spans="1:10" ht="15" customHeight="1" thickBot="1">
      <c r="A16" s="196">
        <v>2</v>
      </c>
      <c r="B16" s="198" t="str">
        <f>VLOOKUP(A16,'пр.взв.'!B7:C22,2,FALSE)</f>
        <v>MITROFAN Dmitriy</v>
      </c>
      <c r="C16" s="200">
        <f>VLOOKUP(B16,'пр.взв.'!C7:D22,2,FALSE)</f>
        <v>1995</v>
      </c>
      <c r="D16" s="202" t="str">
        <f>VLOOKUP(A16,'пр.взв.'!B6:E21,4,FALSE)</f>
        <v>MDA</v>
      </c>
      <c r="E16" s="20"/>
      <c r="F16" s="20"/>
      <c r="G16" s="20"/>
      <c r="H16" s="20"/>
      <c r="I16" s="30"/>
      <c r="J16" s="2"/>
    </row>
    <row r="17" spans="1:10" ht="15" customHeight="1">
      <c r="A17" s="197"/>
      <c r="B17" s="199"/>
      <c r="C17" s="201"/>
      <c r="D17" s="203"/>
      <c r="E17" s="186"/>
      <c r="F17" s="20"/>
      <c r="G17" s="25"/>
      <c r="H17" s="22"/>
      <c r="I17" s="30"/>
      <c r="J17" s="2"/>
    </row>
    <row r="18" spans="1:10" ht="15" customHeight="1" thickBot="1">
      <c r="A18" s="204">
        <v>6</v>
      </c>
      <c r="B18" s="205" t="str">
        <f>VLOOKUP(A18,'пр.взв.'!B9:C24,2,FALSE)</f>
        <v>EUVAZ-ZADA HUSEYN</v>
      </c>
      <c r="C18" s="206">
        <f>VLOOKUP(B18,'пр.взв.'!C9:D24,2,FALSE)</f>
        <v>1993</v>
      </c>
      <c r="D18" s="207" t="str">
        <f>VLOOKUP(A18,'пр.взв.'!B6:E21,4,FALSE)</f>
        <v>AZE</v>
      </c>
      <c r="E18" s="187"/>
      <c r="F18" s="21"/>
      <c r="G18" s="24"/>
      <c r="H18" s="22"/>
      <c r="I18" s="30"/>
      <c r="J18" s="2"/>
    </row>
    <row r="19" spans="1:10" ht="15" customHeight="1" thickBot="1">
      <c r="A19" s="197"/>
      <c r="B19" s="199"/>
      <c r="C19" s="201"/>
      <c r="D19" s="208"/>
      <c r="E19" s="20"/>
      <c r="F19" s="22"/>
      <c r="G19" s="186"/>
      <c r="H19" s="26"/>
      <c r="I19" s="30"/>
      <c r="J19" s="2"/>
    </row>
    <row r="20" spans="1:8" ht="15" customHeight="1" thickBot="1">
      <c r="A20" s="196">
        <v>4</v>
      </c>
      <c r="B20" s="198" t="str">
        <f>VLOOKUP(A20,'пр.взв.'!B11:C26,2,FALSE)</f>
        <v>LUZGIN Mikita</v>
      </c>
      <c r="C20" s="200" t="str">
        <f>VLOOKUP(B20,'пр.взв.'!C11:D26,2,FALSE)</f>
        <v>1995 cms</v>
      </c>
      <c r="D20" s="202" t="str">
        <f>VLOOKUP(A20,'пр.взв.'!B6:E21,4,FALSE)</f>
        <v>BLR</v>
      </c>
      <c r="E20" s="20"/>
      <c r="F20" s="22"/>
      <c r="G20" s="187"/>
      <c r="H20" s="2"/>
    </row>
    <row r="21" spans="1:8" ht="15" customHeight="1">
      <c r="A21" s="197"/>
      <c r="B21" s="199"/>
      <c r="C21" s="201"/>
      <c r="D21" s="203"/>
      <c r="E21" s="186"/>
      <c r="F21" s="23"/>
      <c r="G21" s="24"/>
      <c r="H21" s="22"/>
    </row>
    <row r="22" spans="1:8" ht="15" customHeight="1" thickBot="1">
      <c r="A22" s="204">
        <v>8</v>
      </c>
      <c r="B22" s="205" t="str">
        <f>VLOOKUP(A22,'пр.взв.'!B13:C28,2,FALSE)</f>
        <v>DAGUS Eumantas</v>
      </c>
      <c r="C22" s="206">
        <f>VLOOKUP(B22,'пр.взв.'!C13:D28,2,FALSE)</f>
        <v>1995</v>
      </c>
      <c r="D22" s="207" t="str">
        <f>VLOOKUP(A22,'пр.взв.'!B6:E21,4,FALSE)</f>
        <v>LTU</v>
      </c>
      <c r="E22" s="187"/>
      <c r="F22" s="20"/>
      <c r="G22" s="25"/>
      <c r="H22" s="22"/>
    </row>
    <row r="23" spans="1:8" ht="15" customHeight="1" thickBot="1">
      <c r="A23" s="209"/>
      <c r="B23" s="210"/>
      <c r="C23" s="208"/>
      <c r="D23" s="208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B1">
      <selection activeCell="G41" sqref="G41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8" t="s">
        <v>27</v>
      </c>
      <c r="C1" s="248"/>
      <c r="D1" s="248"/>
      <c r="E1" s="248"/>
      <c r="F1" s="248"/>
      <c r="G1" s="248"/>
      <c r="H1" s="248"/>
      <c r="I1" s="248"/>
      <c r="J1" s="63"/>
      <c r="K1" s="248" t="s">
        <v>27</v>
      </c>
      <c r="L1" s="248"/>
      <c r="M1" s="248"/>
      <c r="N1" s="248"/>
      <c r="O1" s="248"/>
      <c r="P1" s="248"/>
      <c r="Q1" s="248"/>
      <c r="R1" s="248"/>
    </row>
    <row r="2" spans="2:18" ht="24.75" customHeight="1">
      <c r="B2" s="238" t="str">
        <f>HYPERLINK('пр.взв.'!A4)</f>
        <v>Weight category 48M  кg.                             Весовая категория   48    кг</v>
      </c>
      <c r="C2" s="239"/>
      <c r="D2" s="239"/>
      <c r="E2" s="239"/>
      <c r="F2" s="239"/>
      <c r="G2" s="239"/>
      <c r="H2" s="239"/>
      <c r="I2" s="239"/>
      <c r="J2" s="64"/>
      <c r="K2" s="238" t="str">
        <f>HYPERLINK('пр.взв.'!A4)</f>
        <v>Weight category 48M  кg.                             Весовая категория   48    кг</v>
      </c>
      <c r="L2" s="239"/>
      <c r="M2" s="239"/>
      <c r="N2" s="239"/>
      <c r="O2" s="239"/>
      <c r="P2" s="239"/>
      <c r="Q2" s="239"/>
      <c r="R2" s="239"/>
    </row>
    <row r="3" spans="2:18" ht="24.75" customHeight="1" hidden="1" thickBot="1">
      <c r="B3" s="65" t="s">
        <v>2</v>
      </c>
      <c r="C3" s="67" t="s">
        <v>34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34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68" t="s">
        <v>32</v>
      </c>
      <c r="B4" s="235" t="s">
        <v>6</v>
      </c>
      <c r="C4" s="237" t="s">
        <v>7</v>
      </c>
      <c r="D4" s="237" t="s">
        <v>8</v>
      </c>
      <c r="E4" s="237" t="s">
        <v>15</v>
      </c>
      <c r="F4" s="228" t="s">
        <v>16</v>
      </c>
      <c r="G4" s="230" t="s">
        <v>18</v>
      </c>
      <c r="H4" s="232" t="s">
        <v>19</v>
      </c>
      <c r="I4" s="234" t="s">
        <v>17</v>
      </c>
      <c r="J4" s="168" t="s">
        <v>32</v>
      </c>
      <c r="K4" s="235" t="s">
        <v>6</v>
      </c>
      <c r="L4" s="237" t="s">
        <v>7</v>
      </c>
      <c r="M4" s="237" t="s">
        <v>8</v>
      </c>
      <c r="N4" s="237" t="s">
        <v>15</v>
      </c>
      <c r="O4" s="228" t="s">
        <v>16</v>
      </c>
      <c r="P4" s="230" t="s">
        <v>18</v>
      </c>
      <c r="Q4" s="232" t="s">
        <v>19</v>
      </c>
      <c r="R4" s="234" t="s">
        <v>17</v>
      </c>
    </row>
    <row r="5" spans="1:18" ht="12.75" customHeight="1" hidden="1" thickBot="1">
      <c r="A5" s="163"/>
      <c r="B5" s="236" t="s">
        <v>6</v>
      </c>
      <c r="C5" s="229" t="s">
        <v>7</v>
      </c>
      <c r="D5" s="229" t="s">
        <v>8</v>
      </c>
      <c r="E5" s="229" t="s">
        <v>15</v>
      </c>
      <c r="F5" s="229" t="s">
        <v>16</v>
      </c>
      <c r="G5" s="231"/>
      <c r="H5" s="233"/>
      <c r="I5" s="170" t="s">
        <v>17</v>
      </c>
      <c r="J5" s="163"/>
      <c r="K5" s="236" t="s">
        <v>6</v>
      </c>
      <c r="L5" s="229" t="s">
        <v>7</v>
      </c>
      <c r="M5" s="229" t="s">
        <v>8</v>
      </c>
      <c r="N5" s="229" t="s">
        <v>15</v>
      </c>
      <c r="O5" s="229" t="s">
        <v>16</v>
      </c>
      <c r="P5" s="231"/>
      <c r="Q5" s="233"/>
      <c r="R5" s="170" t="s">
        <v>17</v>
      </c>
    </row>
    <row r="6" spans="1:18" ht="12.75" customHeight="1" hidden="1">
      <c r="A6" s="249">
        <v>1</v>
      </c>
      <c r="B6" s="224">
        <v>1</v>
      </c>
      <c r="C6" s="226" t="str">
        <f>VLOOKUP(B6,'пр.взв.'!B7:E22,2,FALSE)</f>
        <v>GUDZHEDZHIANI  DAVITI</v>
      </c>
      <c r="D6" s="227" t="str">
        <f>VLOOKUP(B6,'пр.взв.'!B7:F22,3,FALSE)</f>
        <v>1995 cms</v>
      </c>
      <c r="E6" s="227" t="str">
        <f>VLOOKUP(B6,'пр.взв.'!B7:E22,4,FALSE)</f>
        <v>GEO</v>
      </c>
      <c r="F6" s="212"/>
      <c r="G6" s="221"/>
      <c r="H6" s="222"/>
      <c r="I6" s="214"/>
      <c r="J6" s="249">
        <v>3</v>
      </c>
      <c r="K6" s="224">
        <v>2</v>
      </c>
      <c r="L6" s="226" t="str">
        <f>VLOOKUP(K6,'пр.взв.'!B7:E22,2,FALSE)</f>
        <v>MITROFAN Dmitriy</v>
      </c>
      <c r="M6" s="227">
        <f>VLOOKUP(K6,'пр.взв.'!B7:F22,3,FALSE)</f>
        <v>1995</v>
      </c>
      <c r="N6" s="227" t="str">
        <f>VLOOKUP(K6,'пр.взв.'!B7:E22,4,FALSE)</f>
        <v>MDA</v>
      </c>
      <c r="O6" s="212"/>
      <c r="P6" s="221"/>
      <c r="Q6" s="222"/>
      <c r="R6" s="214"/>
    </row>
    <row r="7" spans="1:18" ht="12.75" customHeight="1" hidden="1">
      <c r="A7" s="250"/>
      <c r="B7" s="225"/>
      <c r="C7" s="218"/>
      <c r="D7" s="220"/>
      <c r="E7" s="220"/>
      <c r="F7" s="220"/>
      <c r="G7" s="220"/>
      <c r="H7" s="179"/>
      <c r="I7" s="223"/>
      <c r="J7" s="250"/>
      <c r="K7" s="225"/>
      <c r="L7" s="218"/>
      <c r="M7" s="220"/>
      <c r="N7" s="220"/>
      <c r="O7" s="220"/>
      <c r="P7" s="220"/>
      <c r="Q7" s="179"/>
      <c r="R7" s="223"/>
    </row>
    <row r="8" spans="1:18" ht="12.75" customHeight="1" hidden="1">
      <c r="A8" s="250"/>
      <c r="B8" s="215">
        <v>5</v>
      </c>
      <c r="C8" s="217" t="str">
        <f>VLOOKUP(B8,'пр.взв.'!B7:E22,2,FALSE)</f>
        <v>MKHITARYAN Grigoor</v>
      </c>
      <c r="D8" s="219">
        <f>VLOOKUP(B8,'пр.взв.'!B7:F22,3,FALSE)</f>
        <v>1994</v>
      </c>
      <c r="E8" s="219" t="str">
        <f>VLOOKUP(B8,'пр.взв.'!B7:E22,4,FALSE)</f>
        <v>ARM</v>
      </c>
      <c r="F8" s="211"/>
      <c r="G8" s="211"/>
      <c r="H8" s="213"/>
      <c r="I8" s="213"/>
      <c r="J8" s="250"/>
      <c r="K8" s="215">
        <v>6</v>
      </c>
      <c r="L8" s="217" t="str">
        <f>VLOOKUP(K8,'пр.взв.'!B7:E22,2,FALSE)</f>
        <v>EUVAZ-ZADA HUSEYN</v>
      </c>
      <c r="M8" s="219">
        <f>VLOOKUP(K8,'пр.взв.'!B7:F22,3,FALSE)</f>
        <v>1993</v>
      </c>
      <c r="N8" s="219" t="str">
        <f>VLOOKUP(K8,'пр.взв.'!B7:E22,4,FALSE)</f>
        <v>AZE</v>
      </c>
      <c r="O8" s="211"/>
      <c r="P8" s="211"/>
      <c r="Q8" s="213"/>
      <c r="R8" s="213"/>
    </row>
    <row r="9" spans="1:18" ht="13.5" customHeight="1" hidden="1" thickBot="1">
      <c r="A9" s="252"/>
      <c r="B9" s="245"/>
      <c r="C9" s="246"/>
      <c r="D9" s="247"/>
      <c r="E9" s="247"/>
      <c r="F9" s="243"/>
      <c r="G9" s="243"/>
      <c r="H9" s="244"/>
      <c r="I9" s="244"/>
      <c r="J9" s="252"/>
      <c r="K9" s="245"/>
      <c r="L9" s="246"/>
      <c r="M9" s="247"/>
      <c r="N9" s="247"/>
      <c r="O9" s="243"/>
      <c r="P9" s="243"/>
      <c r="Q9" s="244"/>
      <c r="R9" s="244"/>
    </row>
    <row r="10" spans="1:18" ht="12.75" customHeight="1" hidden="1">
      <c r="A10" s="249">
        <v>2</v>
      </c>
      <c r="B10" s="216">
        <v>3</v>
      </c>
      <c r="C10" s="226" t="str">
        <f>VLOOKUP(B10,'пр.взв.'!B7:E22,2,FALSE)</f>
        <v>KUZMINSNYY Vitaliy</v>
      </c>
      <c r="D10" s="227">
        <f>VLOOKUP(B10,'пр.взв.'!B7:F22,3,FALSE)</f>
        <v>1994</v>
      </c>
      <c r="E10" s="227" t="str">
        <f>VLOOKUP(B10,'пр.взв.'!B7:E22,4,FALSE)</f>
        <v>UKR</v>
      </c>
      <c r="F10" s="220"/>
      <c r="G10" s="241"/>
      <c r="H10" s="179"/>
      <c r="I10" s="219"/>
      <c r="J10" s="249">
        <v>4</v>
      </c>
      <c r="K10" s="216">
        <v>4</v>
      </c>
      <c r="L10" s="226" t="str">
        <f>VLOOKUP(K10,'пр.взв.'!B7:E22,2,FALSE)</f>
        <v>LUZGIN Mikita</v>
      </c>
      <c r="M10" s="227" t="str">
        <f>VLOOKUP(K10,'пр.взв.'!B7:F22,3,FALSE)</f>
        <v>1995 cms</v>
      </c>
      <c r="N10" s="227" t="str">
        <f>VLOOKUP(K10,'пр.взв.'!B7:E22,4,FALSE)</f>
        <v>BLR</v>
      </c>
      <c r="O10" s="220"/>
      <c r="P10" s="241"/>
      <c r="Q10" s="179"/>
      <c r="R10" s="219"/>
    </row>
    <row r="11" spans="1:18" ht="12.75" customHeight="1" hidden="1">
      <c r="A11" s="250"/>
      <c r="B11" s="242"/>
      <c r="C11" s="218"/>
      <c r="D11" s="220"/>
      <c r="E11" s="220"/>
      <c r="F11" s="220"/>
      <c r="G11" s="220"/>
      <c r="H11" s="179"/>
      <c r="I11" s="223"/>
      <c r="J11" s="250"/>
      <c r="K11" s="242"/>
      <c r="L11" s="218"/>
      <c r="M11" s="220"/>
      <c r="N11" s="220"/>
      <c r="O11" s="220"/>
      <c r="P11" s="220"/>
      <c r="Q11" s="179"/>
      <c r="R11" s="223"/>
    </row>
    <row r="12" spans="1:18" ht="12.75" customHeight="1" hidden="1">
      <c r="A12" s="250"/>
      <c r="B12" s="215">
        <v>7</v>
      </c>
      <c r="C12" s="217" t="str">
        <f>VLOOKUP(B12,'пр.взв.'!B7:E22,2,FALSE)</f>
        <v>ADUKOV Abdulkadyr</v>
      </c>
      <c r="D12" s="219" t="str">
        <f>VLOOKUP(B12,'пр.взв.'!B7:F22,3,FALSE)</f>
        <v>1994 cms</v>
      </c>
      <c r="E12" s="219" t="str">
        <f>VLOOKUP(B12,'пр.взв.'!B7:E22,4,FALSE)</f>
        <v>RUS</v>
      </c>
      <c r="F12" s="211"/>
      <c r="G12" s="211"/>
      <c r="H12" s="213"/>
      <c r="I12" s="213"/>
      <c r="J12" s="250"/>
      <c r="K12" s="215">
        <v>8</v>
      </c>
      <c r="L12" s="217" t="str">
        <f>VLOOKUP(K12,'пр.взв.'!B7:E22,2,FALSE)</f>
        <v>DAGUS Eumantas</v>
      </c>
      <c r="M12" s="219">
        <f>VLOOKUP(K12,'пр.взв.'!B7:F22,3,FALSE)</f>
        <v>1995</v>
      </c>
      <c r="N12" s="219" t="str">
        <f>VLOOKUP(K12,'пр.взв.'!B7:E22,4,FALSE)</f>
        <v>LTU</v>
      </c>
      <c r="O12" s="211"/>
      <c r="P12" s="211"/>
      <c r="Q12" s="213"/>
      <c r="R12" s="213"/>
    </row>
    <row r="13" spans="1:18" ht="12.75" customHeight="1" hidden="1">
      <c r="A13" s="251"/>
      <c r="B13" s="216"/>
      <c r="C13" s="218"/>
      <c r="D13" s="220"/>
      <c r="E13" s="220"/>
      <c r="F13" s="212"/>
      <c r="G13" s="212"/>
      <c r="H13" s="214"/>
      <c r="I13" s="214"/>
      <c r="J13" s="251"/>
      <c r="K13" s="216"/>
      <c r="L13" s="218"/>
      <c r="M13" s="220"/>
      <c r="N13" s="220"/>
      <c r="O13" s="212"/>
      <c r="P13" s="212"/>
      <c r="Q13" s="214"/>
      <c r="R13" s="214"/>
    </row>
    <row r="14" ht="12.75" hidden="1"/>
    <row r="16" spans="2:18" ht="24.75" customHeight="1" thickBot="1">
      <c r="B16" s="65" t="s">
        <v>2</v>
      </c>
      <c r="C16" s="240" t="s">
        <v>35</v>
      </c>
      <c r="D16" s="240"/>
      <c r="E16" s="240"/>
      <c r="F16" s="240"/>
      <c r="G16" s="240"/>
      <c r="H16" s="240"/>
      <c r="I16" s="240"/>
      <c r="J16" s="74"/>
      <c r="K16" s="65" t="s">
        <v>3</v>
      </c>
      <c r="L16" s="240" t="s">
        <v>35</v>
      </c>
      <c r="M16" s="240"/>
      <c r="N16" s="240"/>
      <c r="O16" s="240"/>
      <c r="P16" s="240"/>
      <c r="Q16" s="240"/>
      <c r="R16" s="240"/>
    </row>
    <row r="17" spans="1:18" ht="12.75" customHeight="1">
      <c r="A17" s="168" t="s">
        <v>32</v>
      </c>
      <c r="B17" s="235" t="s">
        <v>6</v>
      </c>
      <c r="C17" s="237" t="s">
        <v>7</v>
      </c>
      <c r="D17" s="237" t="s">
        <v>8</v>
      </c>
      <c r="E17" s="237" t="s">
        <v>15</v>
      </c>
      <c r="F17" s="228" t="s">
        <v>16</v>
      </c>
      <c r="G17" s="230" t="s">
        <v>18</v>
      </c>
      <c r="H17" s="232" t="s">
        <v>19</v>
      </c>
      <c r="I17" s="234" t="s">
        <v>17</v>
      </c>
      <c r="J17" s="168" t="s">
        <v>32</v>
      </c>
      <c r="K17" s="235" t="s">
        <v>6</v>
      </c>
      <c r="L17" s="237" t="s">
        <v>7</v>
      </c>
      <c r="M17" s="237" t="s">
        <v>8</v>
      </c>
      <c r="N17" s="237" t="s">
        <v>15</v>
      </c>
      <c r="O17" s="228" t="s">
        <v>16</v>
      </c>
      <c r="P17" s="230" t="s">
        <v>18</v>
      </c>
      <c r="Q17" s="232" t="s">
        <v>19</v>
      </c>
      <c r="R17" s="234" t="s">
        <v>17</v>
      </c>
    </row>
    <row r="18" spans="1:18" ht="12.75" customHeight="1" thickBot="1">
      <c r="A18" s="163"/>
      <c r="B18" s="236" t="s">
        <v>6</v>
      </c>
      <c r="C18" s="229" t="s">
        <v>7</v>
      </c>
      <c r="D18" s="229" t="s">
        <v>8</v>
      </c>
      <c r="E18" s="229" t="s">
        <v>15</v>
      </c>
      <c r="F18" s="229" t="s">
        <v>16</v>
      </c>
      <c r="G18" s="231"/>
      <c r="H18" s="233"/>
      <c r="I18" s="170" t="s">
        <v>17</v>
      </c>
      <c r="J18" s="163"/>
      <c r="K18" s="236" t="s">
        <v>6</v>
      </c>
      <c r="L18" s="229" t="s">
        <v>7</v>
      </c>
      <c r="M18" s="229" t="s">
        <v>8</v>
      </c>
      <c r="N18" s="229" t="s">
        <v>15</v>
      </c>
      <c r="O18" s="229" t="s">
        <v>16</v>
      </c>
      <c r="P18" s="231"/>
      <c r="Q18" s="233"/>
      <c r="R18" s="170" t="s">
        <v>17</v>
      </c>
    </row>
    <row r="19" spans="1:18" ht="12.75" customHeight="1">
      <c r="A19" s="249">
        <v>1</v>
      </c>
      <c r="B19" s="224">
        <f>'пр.хода'!E6</f>
        <v>5</v>
      </c>
      <c r="C19" s="226" t="str">
        <f>VLOOKUP(B19,'пр.взв.'!B7:E22,2,FALSE)</f>
        <v>MKHITARYAN Grigoor</v>
      </c>
      <c r="D19" s="227">
        <f>VLOOKUP(B19,'пр.взв.'!B7:F22,3,FALSE)</f>
        <v>1994</v>
      </c>
      <c r="E19" s="227" t="str">
        <f>VLOOKUP(B19,'пр.взв.'!B7:E22,4,FALSE)</f>
        <v>ARM</v>
      </c>
      <c r="F19" s="212"/>
      <c r="G19" s="221"/>
      <c r="H19" s="222"/>
      <c r="I19" s="214"/>
      <c r="J19" s="249">
        <v>2</v>
      </c>
      <c r="K19" s="224">
        <f>'пр.хода'!E16</f>
        <v>6</v>
      </c>
      <c r="L19" s="226" t="str">
        <f>VLOOKUP(K19,'пр.взв.'!B7:E22,2,FALSE)</f>
        <v>EUVAZ-ZADA HUSEYN</v>
      </c>
      <c r="M19" s="227">
        <f>VLOOKUP(K19,'пр.взв.'!B7:F22,3,FALSE)</f>
        <v>1993</v>
      </c>
      <c r="N19" s="227" t="str">
        <f>VLOOKUP(K19,'пр.взв.'!B7:E22,4,FALSE)</f>
        <v>AZE</v>
      </c>
      <c r="O19" s="212"/>
      <c r="P19" s="221"/>
      <c r="Q19" s="222"/>
      <c r="R19" s="214"/>
    </row>
    <row r="20" spans="1:18" ht="12.75" customHeight="1">
      <c r="A20" s="250"/>
      <c r="B20" s="225"/>
      <c r="C20" s="218"/>
      <c r="D20" s="220"/>
      <c r="E20" s="220"/>
      <c r="F20" s="220"/>
      <c r="G20" s="220"/>
      <c r="H20" s="179"/>
      <c r="I20" s="223"/>
      <c r="J20" s="250"/>
      <c r="K20" s="225"/>
      <c r="L20" s="218"/>
      <c r="M20" s="220"/>
      <c r="N20" s="220"/>
      <c r="O20" s="220"/>
      <c r="P20" s="220"/>
      <c r="Q20" s="179"/>
      <c r="R20" s="223"/>
    </row>
    <row r="21" spans="1:18" ht="12.75" customHeight="1">
      <c r="A21" s="250"/>
      <c r="B21" s="215">
        <f>'пр.хода'!E10</f>
        <v>7</v>
      </c>
      <c r="C21" s="217" t="str">
        <f>VLOOKUP(B21,'пр.взв.'!B7:E22,2,FALSE)</f>
        <v>ADUKOV Abdulkadyr</v>
      </c>
      <c r="D21" s="219" t="str">
        <f>VLOOKUP(B21,'пр.взв.'!B7:F22,3,FALSE)</f>
        <v>1994 cms</v>
      </c>
      <c r="E21" s="219" t="str">
        <f>VLOOKUP(B21,'пр.взв.'!B7:E22,4,FALSE)</f>
        <v>RUS</v>
      </c>
      <c r="F21" s="211"/>
      <c r="G21" s="211"/>
      <c r="H21" s="213"/>
      <c r="I21" s="213"/>
      <c r="J21" s="250"/>
      <c r="K21" s="215">
        <f>'пр.хода'!E20</f>
        <v>4</v>
      </c>
      <c r="L21" s="217" t="str">
        <f>VLOOKUP(K21,'пр.взв.'!B7:E22,2,FALSE)</f>
        <v>LUZGIN Mikita</v>
      </c>
      <c r="M21" s="219" t="str">
        <f>VLOOKUP(K21,'пр.взв.'!B7:F22,3,FALSE)</f>
        <v>1995 cms</v>
      </c>
      <c r="N21" s="219" t="str">
        <f>VLOOKUP(K21,'пр.взв.'!B7:E22,4,FALSE)</f>
        <v>BLR</v>
      </c>
      <c r="O21" s="211"/>
      <c r="P21" s="211"/>
      <c r="Q21" s="213"/>
      <c r="R21" s="213"/>
    </row>
    <row r="22" spans="1:18" ht="12.75" customHeight="1">
      <c r="A22" s="251"/>
      <c r="B22" s="216"/>
      <c r="C22" s="218"/>
      <c r="D22" s="220"/>
      <c r="E22" s="220"/>
      <c r="F22" s="212"/>
      <c r="G22" s="212"/>
      <c r="H22" s="214"/>
      <c r="I22" s="214"/>
      <c r="J22" s="251"/>
      <c r="K22" s="216"/>
      <c r="L22" s="218"/>
      <c r="M22" s="220"/>
      <c r="N22" s="220"/>
      <c r="O22" s="212"/>
      <c r="P22" s="212"/>
      <c r="Q22" s="214"/>
      <c r="R22" s="214"/>
    </row>
    <row r="29" ht="12.75">
      <c r="N29" s="68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8.00390625" style="0" customWidth="1"/>
    <col min="14" max="14" width="6.421875" style="0" customWidth="1"/>
  </cols>
  <sheetData>
    <row r="1" spans="2:14" ht="78.75" customHeight="1" thickBot="1">
      <c r="B1" s="38"/>
      <c r="C1" s="291" t="s">
        <v>45</v>
      </c>
      <c r="D1" s="292"/>
      <c r="E1" s="292"/>
      <c r="F1" s="292"/>
      <c r="G1" s="292"/>
      <c r="H1" s="293"/>
      <c r="I1" s="294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295"/>
      <c r="K1" s="295"/>
      <c r="L1" s="295"/>
      <c r="M1" s="295"/>
      <c r="N1" s="296"/>
    </row>
    <row r="2" spans="2:18" ht="36" customHeight="1" thickBot="1">
      <c r="B2" s="40"/>
      <c r="C2" s="285" t="str">
        <f>HYPERLINK('пр.взв.'!A4)</f>
        <v>Weight category 48M  кg.                             Весовая категория   48    кг</v>
      </c>
      <c r="D2" s="286"/>
      <c r="E2" s="286"/>
      <c r="F2" s="286"/>
      <c r="G2" s="286"/>
      <c r="H2" s="287"/>
      <c r="I2" s="288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289"/>
      <c r="K2" s="289"/>
      <c r="L2" s="289"/>
      <c r="M2" s="289"/>
      <c r="N2" s="290"/>
      <c r="O2" s="75"/>
      <c r="P2" s="75"/>
      <c r="Q2" s="75"/>
      <c r="R2" s="75"/>
    </row>
    <row r="3" spans="15:17" ht="22.5" customHeight="1">
      <c r="O3" s="2"/>
      <c r="P3" s="2"/>
      <c r="Q3" s="2"/>
    </row>
    <row r="4" spans="1:15" ht="24" customHeight="1" thickBot="1">
      <c r="A4" s="73" t="s">
        <v>30</v>
      </c>
      <c r="N4" s="39"/>
      <c r="O4" s="39"/>
    </row>
    <row r="5" spans="1:15" ht="15" customHeight="1" thickBot="1">
      <c r="A5" s="253">
        <v>1</v>
      </c>
      <c r="B5" s="84" t="str">
        <f>VLOOKUP(A5,'пр.взв.'!B7:F22,2,FALSE)</f>
        <v>GUDZHEDZHIANI  DAVITI</v>
      </c>
      <c r="C5" s="255" t="str">
        <f>VLOOKUP(A5,'пр.взв.'!B7:F22,3,FALSE)</f>
        <v>1995 cms</v>
      </c>
      <c r="D5" s="87" t="str">
        <f>VLOOKUP(A5,'пр.взв.'!B7:F22,4,FALSE)</f>
        <v>GEO</v>
      </c>
      <c r="K5" s="261">
        <v>1</v>
      </c>
      <c r="L5" s="101">
        <f>I13</f>
        <v>7</v>
      </c>
      <c r="M5" s="102" t="str">
        <f>VLOOKUP(L5,'пр.взв.'!B7:F22,2,FALSE)</f>
        <v>ADUKOV Abdulkadyr</v>
      </c>
      <c r="N5" s="103" t="str">
        <f>VLOOKUP(L5,'пр.взв.'!B7:F22,4,FALSE)</f>
        <v>RUS</v>
      </c>
      <c r="O5" s="39"/>
    </row>
    <row r="6" spans="1:15" ht="15" customHeight="1" thickBot="1">
      <c r="A6" s="254"/>
      <c r="B6" s="88" t="str">
        <f>'пр.взв.'!C8</f>
        <v>Гуджеджиани Давид</v>
      </c>
      <c r="C6" s="256"/>
      <c r="D6" s="88" t="str">
        <f>'пр.взв.'!E8</f>
        <v>ГРУ</v>
      </c>
      <c r="E6" s="265">
        <v>5</v>
      </c>
      <c r="K6" s="262"/>
      <c r="L6" s="297" t="s">
        <v>95</v>
      </c>
      <c r="M6" s="104" t="str">
        <f>VLOOKUP(L6,'пр.взв.'!B7:E22,2,FALSE)</f>
        <v>Адуков Абдулкадир</v>
      </c>
      <c r="N6" s="105" t="str">
        <f>VLOOKUP(L6,'пр.взв.'!B7:E22,4,FALSE)</f>
        <v>РОС</v>
      </c>
      <c r="O6" s="39"/>
    </row>
    <row r="7" spans="1:15" ht="15" customHeight="1" thickBot="1">
      <c r="A7" s="306">
        <v>5</v>
      </c>
      <c r="B7" s="85" t="str">
        <f>VLOOKUP(A7,'пр.взв.'!B7:F22,2,FALSE)</f>
        <v>MKHITARYAN Grigoor</v>
      </c>
      <c r="C7" s="259">
        <f>VLOOKUP(A7,'пр.взв.'!B7:F22,3,FALSE)</f>
        <v>1994</v>
      </c>
      <c r="D7" s="89" t="str">
        <f>VLOOKUP(A7,'пр.взв.'!B9:F24,4,FALSE)</f>
        <v>ARM</v>
      </c>
      <c r="E7" s="266"/>
      <c r="F7" s="6"/>
      <c r="G7" s="30"/>
      <c r="K7" s="274">
        <v>2</v>
      </c>
      <c r="L7" s="101">
        <v>6</v>
      </c>
      <c r="M7" s="106" t="str">
        <f>VLOOKUP(L7,'пр.взв.'!B7:F22,2,FALSE)</f>
        <v>EUVAZ-ZADA HUSEYN</v>
      </c>
      <c r="N7" s="107" t="str">
        <f>VLOOKUP(L7,'пр.взв.'!B7:E22,4,FALSE)</f>
        <v>AZE</v>
      </c>
      <c r="O7" s="39"/>
    </row>
    <row r="8" spans="1:15" ht="15" customHeight="1" thickBot="1">
      <c r="A8" s="307"/>
      <c r="B8" s="90" t="str">
        <f>'пр.взв.'!C16</f>
        <v>Мхиторян Григор</v>
      </c>
      <c r="C8" s="260"/>
      <c r="D8" s="90" t="str">
        <f>'пр.взв.'!E16</f>
        <v>АРМ</v>
      </c>
      <c r="F8" s="2"/>
      <c r="G8" s="280">
        <v>7</v>
      </c>
      <c r="K8" s="275"/>
      <c r="L8" s="297" t="s">
        <v>94</v>
      </c>
      <c r="M8" s="104" t="str">
        <f>VLOOKUP(L8,'пр.взв.'!B1:E24,2,FALSE)</f>
        <v>Яваз-Зада Хусейн</v>
      </c>
      <c r="N8" s="105" t="str">
        <f>VLOOKUP(L8,'пр.взв.'!B1:E24,4,FALSE)</f>
        <v>АЗЕ</v>
      </c>
      <c r="O8" s="39"/>
    </row>
    <row r="9" spans="1:15" ht="15" customHeight="1" thickBot="1">
      <c r="A9" s="253">
        <v>3</v>
      </c>
      <c r="B9" s="84" t="str">
        <f>VLOOKUP(A9,'пр.взв.'!B7:F22,2,FALSE)</f>
        <v>KUZMINSNYY Vitaliy</v>
      </c>
      <c r="C9" s="255">
        <f>VLOOKUP(A9,'пр.взв.'!B7:F22,3,FALSE)</f>
        <v>1994</v>
      </c>
      <c r="D9" s="87" t="str">
        <f>VLOOKUP(A9,'пр.взв.'!B11:F26,4,FALSE)</f>
        <v>UKR</v>
      </c>
      <c r="F9" s="2"/>
      <c r="G9" s="281"/>
      <c r="H9" s="27"/>
      <c r="K9" s="272">
        <v>3</v>
      </c>
      <c r="L9" s="101">
        <f>C28</f>
        <v>5</v>
      </c>
      <c r="M9" s="112" t="str">
        <f>VLOOKUP(L9,'пр.взв.'!B7:F22,2,FALSE)</f>
        <v>MKHITARYAN Grigoor</v>
      </c>
      <c r="N9" s="107" t="str">
        <f>VLOOKUP(L9,'пр.взв.'!B7:E22,4,FALSE)</f>
        <v>ARM</v>
      </c>
      <c r="O9" s="39"/>
    </row>
    <row r="10" spans="1:15" ht="15" customHeight="1" thickBot="1">
      <c r="A10" s="254"/>
      <c r="B10" s="88" t="str">
        <f>'пр.взв.'!C12</f>
        <v>Кузьмнський Виталий</v>
      </c>
      <c r="C10" s="256"/>
      <c r="D10" s="88" t="str">
        <f>'пр.взв.'!E12</f>
        <v>УКР</v>
      </c>
      <c r="E10" s="280">
        <v>7</v>
      </c>
      <c r="F10" s="1"/>
      <c r="G10" s="30"/>
      <c r="H10" s="28"/>
      <c r="K10" s="273"/>
      <c r="L10" s="297" t="s">
        <v>90</v>
      </c>
      <c r="M10" s="104" t="str">
        <f>VLOOKUP(L10,'пр.взв.'!B1:E26,2,FALSE)</f>
        <v>Мхиторян Григор</v>
      </c>
      <c r="N10" s="105" t="str">
        <f>VLOOKUP(L10,'пр.взв.'!B1:E26,4,FALSE)</f>
        <v>АРМ</v>
      </c>
      <c r="O10" s="39"/>
    </row>
    <row r="11" spans="1:15" ht="15" customHeight="1" thickBot="1">
      <c r="A11" s="298">
        <v>7</v>
      </c>
      <c r="B11" s="85" t="str">
        <f>VLOOKUP(A11,'пр.взв.'!B7:F22,2,FALSE)</f>
        <v>ADUKOV Abdulkadyr</v>
      </c>
      <c r="C11" s="259" t="str">
        <f>VLOOKUP(A11,'пр.взв.'!B7:F22,3,FALSE)</f>
        <v>1994 cms</v>
      </c>
      <c r="D11" s="89" t="str">
        <f>VLOOKUP(A11,'пр.взв.'!B13:F28,4,FALSE)</f>
        <v>RUS</v>
      </c>
      <c r="E11" s="281"/>
      <c r="G11" s="2"/>
      <c r="H11" s="28"/>
      <c r="K11" s="272">
        <v>3</v>
      </c>
      <c r="L11" s="101">
        <v>4</v>
      </c>
      <c r="M11" s="106" t="str">
        <f>VLOOKUP(L11,'пр.взв.'!B7:F22,2,FALSE)</f>
        <v>LUZGIN Mikita</v>
      </c>
      <c r="N11" s="107" t="str">
        <f>VLOOKUP(L11,'пр.взв.'!B7:E22,4,FALSE)</f>
        <v>BLR</v>
      </c>
      <c r="O11" s="39"/>
    </row>
    <row r="12" spans="1:15" ht="15" customHeight="1" thickBot="1">
      <c r="A12" s="299"/>
      <c r="B12" s="90" t="str">
        <f>'пр.взв.'!C20</f>
        <v>Адуков Абдулкадир</v>
      </c>
      <c r="C12" s="260"/>
      <c r="D12" s="90" t="str">
        <f>'пр.взв.'!E20</f>
        <v>РОС</v>
      </c>
      <c r="G12" s="2"/>
      <c r="H12" s="28"/>
      <c r="K12" s="273"/>
      <c r="L12" s="297" t="s">
        <v>93</v>
      </c>
      <c r="M12" s="104" t="str">
        <f>VLOOKUP(L12,'пр.взв.'!B3:E28,2,FALSE)</f>
        <v>Лузгин Никита</v>
      </c>
      <c r="N12" s="105" t="str">
        <f>VLOOKUP(L12,'пр.взв.'!B3:E28,4,FALSE)</f>
        <v>БЛР</v>
      </c>
      <c r="O12" s="39"/>
    </row>
    <row r="13" spans="1:15" ht="15" customHeight="1">
      <c r="A13" s="283" t="s">
        <v>31</v>
      </c>
      <c r="D13" s="37"/>
      <c r="G13" s="2"/>
      <c r="H13" s="28"/>
      <c r="I13" s="280">
        <v>7</v>
      </c>
      <c r="K13" s="270">
        <v>5</v>
      </c>
      <c r="L13" s="101">
        <v>3</v>
      </c>
      <c r="M13" s="106" t="str">
        <f>VLOOKUP(L13,'пр.взв.'!B7:F22,2,FALSE)</f>
        <v>KUZMINSNYY Vitaliy</v>
      </c>
      <c r="N13" s="107" t="str">
        <f>VLOOKUP(L13,'пр.взв.'!B7:E22,4,FALSE)</f>
        <v>UKR</v>
      </c>
      <c r="O13" s="39"/>
    </row>
    <row r="14" spans="1:15" ht="15" customHeight="1" thickBot="1">
      <c r="A14" s="284"/>
      <c r="D14" s="37"/>
      <c r="G14" s="2"/>
      <c r="H14" s="28"/>
      <c r="I14" s="281"/>
      <c r="K14" s="271"/>
      <c r="L14" s="297" t="s">
        <v>92</v>
      </c>
      <c r="M14" s="104" t="str">
        <f>VLOOKUP(L14,'пр.взв.'!B5:E30,2,FALSE)</f>
        <v>Кузьмнський Виталий</v>
      </c>
      <c r="N14" s="105" t="str">
        <f>VLOOKUP(L14,'пр.взв.'!B5:E30,4,FALSE)</f>
        <v>УКР</v>
      </c>
      <c r="O14" s="39"/>
    </row>
    <row r="15" spans="1:15" ht="15" customHeight="1" thickBot="1">
      <c r="A15" s="253">
        <v>2</v>
      </c>
      <c r="B15" s="84" t="str">
        <f>VLOOKUP(A15,'пр.взв.'!B7:F22,2,FALSE)</f>
        <v>MITROFAN Dmitriy</v>
      </c>
      <c r="C15" s="255">
        <f>VLOOKUP(A15,'пр.взв.'!B7:F22,3,FALSE)</f>
        <v>1995</v>
      </c>
      <c r="D15" s="87" t="str">
        <f>VLOOKUP(A15,'пр.взв.'!B7:F22,4,FALSE)</f>
        <v>MDA</v>
      </c>
      <c r="G15" s="2"/>
      <c r="H15" s="28"/>
      <c r="K15" s="270">
        <v>5</v>
      </c>
      <c r="L15" s="101">
        <v>2</v>
      </c>
      <c r="M15" s="106" t="str">
        <f>VLOOKUP(L15,'пр.взв.'!B7:F22,2,FALSE)</f>
        <v>MITROFAN Dmitriy</v>
      </c>
      <c r="N15" s="107" t="str">
        <f>VLOOKUP(L15,'пр.взв.'!B7:E22,4,FALSE)</f>
        <v>MDA</v>
      </c>
      <c r="O15" s="39"/>
    </row>
    <row r="16" spans="1:15" ht="15" customHeight="1" thickBot="1">
      <c r="A16" s="254"/>
      <c r="B16" s="88" t="str">
        <f>'пр.взв.'!C10</f>
        <v>Митрофан Дмитрий</v>
      </c>
      <c r="C16" s="256"/>
      <c r="D16" s="88" t="str">
        <f>'пр.взв.'!E10</f>
        <v>МОЛ</v>
      </c>
      <c r="E16" s="300">
        <v>6</v>
      </c>
      <c r="G16" s="2"/>
      <c r="H16" s="28"/>
      <c r="K16" s="271"/>
      <c r="L16" s="297" t="s">
        <v>91</v>
      </c>
      <c r="M16" s="104" t="str">
        <f>VLOOKUP(L16,'пр.взв.'!B1:E32,2,FALSE)</f>
        <v>Митрофан Дмитрий</v>
      </c>
      <c r="N16" s="105" t="str">
        <f>VLOOKUP(L16,'пр.взв.'!B1:E32,4,FALSE)</f>
        <v>МОЛ</v>
      </c>
      <c r="O16" s="39"/>
    </row>
    <row r="17" spans="1:15" ht="15" customHeight="1" thickBot="1">
      <c r="A17" s="302">
        <v>6</v>
      </c>
      <c r="B17" s="85" t="str">
        <f>VLOOKUP(A17,'пр.взв.'!B7:F22,2,FALSE)</f>
        <v>EUVAZ-ZADA HUSEYN</v>
      </c>
      <c r="C17" s="259">
        <f>VLOOKUP(A17,'пр.взв.'!B7:F22,3,FALSE)</f>
        <v>1993</v>
      </c>
      <c r="D17" s="89" t="str">
        <f>VLOOKUP(A17,'пр.взв.'!B7:F22,4,FALSE)</f>
        <v>AZE</v>
      </c>
      <c r="E17" s="301"/>
      <c r="F17" s="6"/>
      <c r="G17" s="30"/>
      <c r="H17" s="28"/>
      <c r="K17" s="267" t="s">
        <v>29</v>
      </c>
      <c r="L17" s="101">
        <v>1</v>
      </c>
      <c r="M17" s="113" t="str">
        <f>VLOOKUP(L17,'пр.взв.'!B7:F22,2,FALSE)</f>
        <v>GUDZHEDZHIANI  DAVITI</v>
      </c>
      <c r="N17" s="109" t="str">
        <f>VLOOKUP(L17,'пр.взв.'!B7:E22,4,FALSE)</f>
        <v>GEO</v>
      </c>
      <c r="O17" s="39"/>
    </row>
    <row r="18" spans="1:15" ht="15" customHeight="1" thickBot="1">
      <c r="A18" s="303"/>
      <c r="B18" s="90" t="str">
        <f>'пр.взв.'!C18</f>
        <v>Яваз-Зада Хусейн</v>
      </c>
      <c r="C18" s="260"/>
      <c r="D18" s="90" t="str">
        <f>'пр.взв.'!E18</f>
        <v>АЗЕ</v>
      </c>
      <c r="F18" s="2"/>
      <c r="G18" s="300">
        <v>6</v>
      </c>
      <c r="H18" s="29"/>
      <c r="K18" s="269"/>
      <c r="L18" s="297" t="s">
        <v>46</v>
      </c>
      <c r="M18" s="104" t="str">
        <f>VLOOKUP(L18,'пр.взв.'!B1:E34,2,FALSE)</f>
        <v>Гуджеджиани Давид</v>
      </c>
      <c r="N18" s="105" t="str">
        <f>VLOOKUP(L18,'пр.взв.'!B1:E34,4,FALSE)</f>
        <v>ГРУ</v>
      </c>
      <c r="O18" s="39"/>
    </row>
    <row r="19" spans="1:15" ht="15" customHeight="1" thickBot="1">
      <c r="A19" s="308">
        <v>4</v>
      </c>
      <c r="B19" s="84" t="str">
        <f>VLOOKUP(A19,'пр.взв.'!B7:F22,2,FALSE)</f>
        <v>LUZGIN Mikita</v>
      </c>
      <c r="C19" s="255" t="str">
        <f>VLOOKUP(A19,'пр.взв.'!B7:F22,3,FALSE)</f>
        <v>1995 cms</v>
      </c>
      <c r="D19" s="87" t="str">
        <f>VLOOKUP(A19,'пр.взв.'!B7:F22,4,FALSE)</f>
        <v>BLR</v>
      </c>
      <c r="F19" s="2"/>
      <c r="G19" s="301"/>
      <c r="H19" s="2"/>
      <c r="K19" s="267" t="s">
        <v>29</v>
      </c>
      <c r="L19" s="101">
        <v>8</v>
      </c>
      <c r="M19" s="108" t="str">
        <f>VLOOKUP(L19,'пр.взв.'!B7:F22,2,FALSE)</f>
        <v>DAGUS Eumantas</v>
      </c>
      <c r="N19" s="109" t="str">
        <f>VLOOKUP(L19,'пр.взв.'!B7:E22,4,FALSE)</f>
        <v>LTU</v>
      </c>
      <c r="O19" s="39"/>
    </row>
    <row r="20" spans="1:15" ht="15" customHeight="1" thickBot="1">
      <c r="A20" s="309"/>
      <c r="B20" s="88" t="str">
        <f>'пр.взв.'!C14</f>
        <v>Лузгин Никита</v>
      </c>
      <c r="C20" s="256"/>
      <c r="D20" s="88" t="str">
        <f>'пр.взв.'!E14</f>
        <v>БЛР</v>
      </c>
      <c r="E20" s="265">
        <v>4</v>
      </c>
      <c r="F20" s="1"/>
      <c r="G20" s="30"/>
      <c r="H20" s="2"/>
      <c r="K20" s="268"/>
      <c r="L20" s="297" t="s">
        <v>96</v>
      </c>
      <c r="M20" s="110" t="str">
        <f>VLOOKUP(L20,'пр.взв.'!B1:E36,2,FALSE)</f>
        <v>Дагус Еумантас</v>
      </c>
      <c r="N20" s="111" t="str">
        <f>VLOOKUP(L20,'пр.взв.'!B2:E36,4,FALSE)</f>
        <v>ЛИТ</v>
      </c>
      <c r="O20" s="39"/>
    </row>
    <row r="21" spans="1:15" ht="15" customHeight="1" thickBot="1">
      <c r="A21" s="257">
        <v>8</v>
      </c>
      <c r="B21" s="85" t="str">
        <f>VLOOKUP(A21,'пр.взв.'!B7:F22,2,FALSE)</f>
        <v>DAGUS Eumantas</v>
      </c>
      <c r="C21" s="259">
        <f>VLOOKUP(A21,'пр.взв.'!B7:F22,3,FALSE)</f>
        <v>1995</v>
      </c>
      <c r="D21" s="89" t="str">
        <f>VLOOKUP(A21,'пр.взв.'!B7:F22,4,FALSE)</f>
        <v>LTU</v>
      </c>
      <c r="E21" s="266"/>
      <c r="G21" s="2"/>
      <c r="H21" s="2"/>
      <c r="N21" s="39"/>
      <c r="O21" s="39"/>
    </row>
    <row r="22" spans="1:15" ht="15" customHeight="1" thickBot="1">
      <c r="A22" s="258"/>
      <c r="B22" s="90" t="str">
        <f>'пр.взв.'!C22</f>
        <v>Дагус Еумантас</v>
      </c>
      <c r="C22" s="260"/>
      <c r="D22" s="90" t="str">
        <f>'пр.взв.'!E22</f>
        <v>ЛИТ</v>
      </c>
      <c r="G22" s="2"/>
      <c r="H22" s="2"/>
      <c r="N22" s="39"/>
      <c r="O22" s="39"/>
    </row>
    <row r="23" spans="1:8" ht="45" customHeight="1">
      <c r="A23" s="282"/>
      <c r="B23" s="282"/>
      <c r="C23" s="282"/>
      <c r="D23" s="282"/>
      <c r="E23" s="282"/>
      <c r="F23" s="282"/>
      <c r="G23" s="282"/>
      <c r="H23" s="282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263">
        <v>3</v>
      </c>
      <c r="F26" s="304">
        <v>2</v>
      </c>
    </row>
    <row r="27" spans="1:9" ht="12.75" customHeight="1" thickBot="1">
      <c r="A27" s="264"/>
      <c r="B27" s="27"/>
      <c r="F27" s="305"/>
      <c r="G27" s="6"/>
      <c r="H27" s="6"/>
      <c r="I27" s="27"/>
    </row>
    <row r="28" spans="2:11" ht="15.75" customHeight="1">
      <c r="B28" s="28"/>
      <c r="C28" s="265">
        <v>5</v>
      </c>
      <c r="G28" s="2"/>
      <c r="H28" s="2"/>
      <c r="I28" s="28"/>
      <c r="J28" s="276">
        <v>2</v>
      </c>
      <c r="K28" s="277"/>
    </row>
    <row r="29" spans="2:11" ht="12.75" customHeight="1" thickBot="1">
      <c r="B29" s="28"/>
      <c r="C29" s="266"/>
      <c r="G29" s="2"/>
      <c r="H29" s="2"/>
      <c r="I29" s="28"/>
      <c r="J29" s="278"/>
      <c r="K29" s="279"/>
    </row>
    <row r="30" spans="1:9" ht="13.5" customHeight="1">
      <c r="A30" s="304">
        <v>5</v>
      </c>
      <c r="B30" s="29"/>
      <c r="F30" s="263">
        <v>4</v>
      </c>
      <c r="G30" s="1"/>
      <c r="H30" s="1"/>
      <c r="I30" s="29"/>
    </row>
    <row r="31" spans="1:6" ht="13.5" thickBot="1">
      <c r="A31" s="305"/>
      <c r="F31" s="264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2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1"/>
      <c r="G36" s="2"/>
      <c r="H36" s="83" t="str">
        <f>'[1]реквизиты'!$I$8</f>
        <v>В.Бухвал</v>
      </c>
      <c r="I36" s="97"/>
      <c r="K36" t="str">
        <f>'[1]реквизиты'!$I$9</f>
        <v>(БЛР)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2"/>
      <c r="I37" s="19">
        <f>HYPERLINK('[1]реквизиты'!$G$14)</f>
      </c>
    </row>
    <row r="38" spans="3:8" ht="12" customHeight="1">
      <c r="C38" s="2"/>
      <c r="D38" s="2"/>
      <c r="E38" s="2"/>
      <c r="F38" s="2"/>
      <c r="H38" s="82"/>
    </row>
    <row r="39" spans="3:8" ht="15" hidden="1">
      <c r="C39" s="2"/>
      <c r="D39" s="2"/>
      <c r="E39" s="2"/>
      <c r="F39" s="2"/>
      <c r="H39" s="82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2" t="str">
        <f>'[1]реквизиты'!$G$10</f>
        <v>N. Glushkova</v>
      </c>
      <c r="K40" t="str">
        <f>'[1]реквизиты'!$G$11</f>
        <v>/RUS/</v>
      </c>
    </row>
    <row r="41" spans="8:11" ht="12.75">
      <c r="H41" t="str">
        <f>'[1]реквизиты'!$I$10</f>
        <v>Н.Глушкова</v>
      </c>
      <c r="K41" t="str">
        <f>'[1]реквизиты'!$I$11</f>
        <v>(РОС)</v>
      </c>
    </row>
  </sheetData>
  <mergeCells count="4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C9:C10"/>
    <mergeCell ref="A11:A12"/>
    <mergeCell ref="C11:C12"/>
    <mergeCell ref="A15:A16"/>
    <mergeCell ref="C15:C16"/>
    <mergeCell ref="A19:A20"/>
    <mergeCell ref="C19:C20"/>
    <mergeCell ref="A21:A22"/>
    <mergeCell ref="C21:C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2011-04-15T16:51:22Z</cp:lastPrinted>
  <dcterms:created xsi:type="dcterms:W3CDTF">1996-10-08T23:32:33Z</dcterms:created>
  <dcterms:modified xsi:type="dcterms:W3CDTF">2011-04-15T16:51:29Z</dcterms:modified>
  <cp:category/>
  <cp:version/>
  <cp:contentType/>
  <cp:contentStatus/>
</cp:coreProperties>
</file>